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activeTab="0"/>
  </bookViews>
  <sheets>
    <sheet name="PodielyIntervaly" sheetId="1" r:id="rId1"/>
    <sheet name="VazbyUplnost" sheetId="2" state="veryHidden" r:id="rId2"/>
    <sheet name="VazbyIntervaly" sheetId="3" state="veryHidden" r:id="rId3"/>
    <sheet name="MVazby" sheetId="4" state="veryHidden" r:id="rId4"/>
    <sheet name="Vazby" sheetId="5" state="veryHidden" r:id="rId5"/>
    <sheet name="Identifikacia" sheetId="6" r:id="rId6"/>
    <sheet name="101" sheetId="7" r:id="rId7"/>
    <sheet name="199" sheetId="8" r:id="rId8"/>
    <sheet name="201" sheetId="9" r:id="rId9"/>
    <sheet name="Data" sheetId="10" state="veryHidden" r:id="rId10"/>
    <sheet name="Okresy" sheetId="11" r:id="rId11"/>
    <sheet name="ODVCisKP" sheetId="12" state="veryHidden" r:id="rId12"/>
    <sheet name="Podpis" sheetId="13" r:id="rId13"/>
  </sheets>
  <externalReferences>
    <externalReference r:id="rId16"/>
  </externalReferences>
  <definedNames>
    <definedName name="CislKap">#REF!</definedName>
    <definedName name="CislOkresNazov">'Okresy'!$A$1</definedName>
    <definedName name="CisOdboryList">#REF!</definedName>
    <definedName name="CisOdboryNazov">#REF!</definedName>
    <definedName name="CisOkrCisloList">'Okresy'!$B$2:$B$81</definedName>
    <definedName name="CisOkrNazov">'Okresy'!$A$1</definedName>
    <definedName name="CsiOdboryNazov">#REF!</definedName>
    <definedName name="ChybyVazieb">'Identifikacia'!$A$16</definedName>
    <definedName name="ChybyVaziebNadpis">'Identifikacia'!$A$16:$G$16</definedName>
    <definedName name="IdentDICO">'Identifikacia'!#REF!</definedName>
    <definedName name="IdentICO">'Identifikacia'!$B$1</definedName>
    <definedName name="IdentKap">#REF!</definedName>
    <definedName name="IdentKOD1">'Identifikacia'!$B$5</definedName>
    <definedName name="IdentKOD10">'Identifikacia'!$F$7</definedName>
    <definedName name="IdentKOD2">'Identifikacia'!$B$6</definedName>
    <definedName name="IdentKOD3">'Identifikacia'!$B$7</definedName>
    <definedName name="IdentKOD4">'Identifikacia'!$B$8</definedName>
    <definedName name="IdentKOD5">'Identifikacia'!$D$5</definedName>
    <definedName name="IdentKOD6">'Identifikacia'!$D$6</definedName>
    <definedName name="IdentKOD7">'Identifikacia'!$D$7</definedName>
    <definedName name="IdentKOD8">'Identifikacia'!$F$5</definedName>
    <definedName name="IdentKOD9">'Identifikacia'!$F$6</definedName>
    <definedName name="IdentKontakt">'Identifikacia'!$B$10</definedName>
    <definedName name="IdentNazov">'Identifikacia'!$B$2</definedName>
    <definedName name="IdentObec">'Identifikacia'!$E$3</definedName>
    <definedName name="IdentOkresKod">'Identifikacia'!$B$4</definedName>
    <definedName name="IdentPotrKod">'Identifikacia'!#REF!</definedName>
    <definedName name="IdentPSC">'Identifikacia'!$H$3</definedName>
    <definedName name="IdentRegC">'Identifikacia'!#REF!</definedName>
    <definedName name="IdentRegCislo">'Identifikacia'!$F$4</definedName>
    <definedName name="IdentTelefon">'Identifikacia'!$B$11</definedName>
    <definedName name="IdentUct">'Identifikacia'!#REF!</definedName>
    <definedName name="IdentUlica">'Identifikacia'!$B$3</definedName>
    <definedName name="IdentZdruzenie">'Identifikacia'!$B$9</definedName>
    <definedName name="intMaxHodn">'VazbyIntervaly'!$F$1</definedName>
    <definedName name="intMinHodn">'VazbyIntervaly'!$E$1</definedName>
    <definedName name="intOdd">'VazbyIntervaly'!$A$1</definedName>
    <definedName name="intRiad">'VazbyIntervaly'!$B$1</definedName>
    <definedName name="intStlp">'VazbyIntervaly'!$C$1</definedName>
    <definedName name="intVazbyData">'VazbyIntervaly'!$A$1:$H$19</definedName>
    <definedName name="intVzorec">'VazbyIntervaly'!$G$1</definedName>
    <definedName name="Jednotka">#REF!</definedName>
    <definedName name="KOD10" localSheetId="5">"IdentKOD10"</definedName>
    <definedName name="KOD10">'Identifikacia'!$F$7</definedName>
    <definedName name="MVazbyData">'MVazby'!$A$1:$I$25</definedName>
    <definedName name="MVazbyOdd1">'MVazby'!$A$1</definedName>
    <definedName name="MVazbyOdd2">'MVazby'!$E$1</definedName>
    <definedName name="MVazbyRetazec">'MVazby'!$F$1</definedName>
    <definedName name="MVazbyStl1">'MVazby'!$C$1</definedName>
    <definedName name="MVazbyStl2">'MVazby'!$G$1</definedName>
    <definedName name="MVazbyText1">'MVazby'!$H$1</definedName>
    <definedName name="MVazbyText2">'MVazby'!$I$1</definedName>
    <definedName name="MVazbyVyslRiad">'MVazby'!$B$1</definedName>
    <definedName name="MVazbyZnam">'MVazby'!$D$1</definedName>
    <definedName name="NavzovKap">#REF!</definedName>
    <definedName name="NazovKap">#REF!</definedName>
    <definedName name="_xlnm.Print_Titles" localSheetId="6">'101'!$1:$6</definedName>
    <definedName name="_xlnm.Print_Titles" localSheetId="7">'199'!$1:$6</definedName>
    <definedName name="_xlnm.Print_Titles" localSheetId="8">'201'!$1:$6</definedName>
    <definedName name="_xlnm.Print_Titles" localSheetId="12">'Podpis'!$1:$3</definedName>
    <definedName name="NevyplVykaz">'Identifikacia'!$A$15</definedName>
    <definedName name="_xlnm.Print_Area" localSheetId="6">'101'!$A:$F</definedName>
    <definedName name="_xlnm.Print_Area" localSheetId="7">'199'!$A:$F</definedName>
    <definedName name="_xlnm.Print_Area" localSheetId="8">'201'!$A:$F</definedName>
    <definedName name="podielyDelenec">'PodielyIntervaly'!$A$1</definedName>
    <definedName name="podielyDelitel">'PodielyIntervaly'!$B$1</definedName>
    <definedName name="podielyMaxHodn">'PodielyIntervaly'!$D$1</definedName>
    <definedName name="podielyMinHodn">'PodielyIntervaly'!$C$1</definedName>
    <definedName name="podielyText1">'PodielyIntervaly'!$E$1</definedName>
    <definedName name="R10100011">'101'!$C$7</definedName>
    <definedName name="R10100012">'101'!$D$7</definedName>
    <definedName name="R10100021">'101'!$C$8</definedName>
    <definedName name="R10100022">'101'!$D$8</definedName>
    <definedName name="R10100031">'101'!$C$9</definedName>
    <definedName name="R10100032">'101'!$D$9</definedName>
    <definedName name="R10100041">'101'!$C$10</definedName>
    <definedName name="R10100042">'101'!$D$10</definedName>
    <definedName name="R10100051">'101'!$C$11</definedName>
    <definedName name="R10100052">'101'!$D$11</definedName>
    <definedName name="R10100061">'101'!$C$12</definedName>
    <definedName name="R10100062">'101'!$D$12</definedName>
    <definedName name="R10100071">'101'!$C$13</definedName>
    <definedName name="R10100072">'101'!$D$13</definedName>
    <definedName name="R10100081">'101'!$C$14</definedName>
    <definedName name="R10100082">'101'!$D$14</definedName>
    <definedName name="R10100091">'101'!$C$15</definedName>
    <definedName name="R10100092">'101'!$D$15</definedName>
    <definedName name="R10100101">'101'!$C$16</definedName>
    <definedName name="R10100102">'101'!$D$16</definedName>
    <definedName name="R10100111">'101'!$C$17</definedName>
    <definedName name="R10100112">'101'!$D$17</definedName>
    <definedName name="R10100121">'101'!$C$18</definedName>
    <definedName name="R10100122">'101'!$D$18</definedName>
    <definedName name="R10100131">'101'!$C$19</definedName>
    <definedName name="R10100132">'101'!$D$19</definedName>
    <definedName name="R10100141">'101'!$C$20</definedName>
    <definedName name="R10100142">'101'!$D$20</definedName>
    <definedName name="R10100151">'101'!$C$21</definedName>
    <definedName name="R10100152">'101'!$D$21</definedName>
    <definedName name="R10100161">'101'!$C$22</definedName>
    <definedName name="R10100162">'101'!$D$22</definedName>
    <definedName name="R10100171">'101'!$C$23</definedName>
    <definedName name="R10100172">'101'!$D$23</definedName>
    <definedName name="R10100181">'101'!$C$24</definedName>
    <definedName name="R10100182">'101'!$D$24</definedName>
    <definedName name="R10100191">'101'!$C$25</definedName>
    <definedName name="R10100192">'101'!$D$25</definedName>
    <definedName name="R10100201">'101'!$C$26</definedName>
    <definedName name="R10100202">'101'!$D$26</definedName>
    <definedName name="R10100211">'101'!$C$27</definedName>
    <definedName name="R10100212">'101'!$D$27</definedName>
    <definedName name="R10100221">'101'!$C$28</definedName>
    <definedName name="R10100222">'101'!$D$28</definedName>
    <definedName name="R10100231">'101'!$C$29</definedName>
    <definedName name="R10100232">'101'!$D$29</definedName>
    <definedName name="R10100241">'101'!$C$30</definedName>
    <definedName name="R10100242">'101'!$D$30</definedName>
    <definedName name="R10100251">'101'!$C$31</definedName>
    <definedName name="R10100252">'101'!$D$31</definedName>
    <definedName name="R10100261">'101'!$C$32</definedName>
    <definedName name="R10100262">'101'!$D$32</definedName>
    <definedName name="R10100271">'101'!$C$33</definedName>
    <definedName name="R10100272">'101'!$D$33</definedName>
    <definedName name="R10100281">'101'!$C$34</definedName>
    <definedName name="R10100282">'101'!$D$34</definedName>
    <definedName name="R10100291">'101'!$C$35</definedName>
    <definedName name="R10100292">'101'!$D$35</definedName>
    <definedName name="R10100301">'101'!$C$36</definedName>
    <definedName name="R10100302">'101'!$D$36</definedName>
    <definedName name="R10100311">'101'!$C$37</definedName>
    <definedName name="R10100312">'101'!$D$37</definedName>
    <definedName name="R10100321">'101'!$C$38</definedName>
    <definedName name="R10100322">'101'!$D$38</definedName>
    <definedName name="R10100331">'101'!$C$39</definedName>
    <definedName name="R10100332">'101'!$D$39</definedName>
    <definedName name="R10100341">'101'!$C$40</definedName>
    <definedName name="R10100342">'101'!$D$40</definedName>
    <definedName name="R10100351">'101'!$C$41</definedName>
    <definedName name="R10100352">'101'!$D$41</definedName>
    <definedName name="R10100361">'101'!$C$42</definedName>
    <definedName name="R10100362">'101'!$D$42</definedName>
    <definedName name="R10100371">'101'!$C$43</definedName>
    <definedName name="R10100372">'101'!$D$43</definedName>
    <definedName name="R10100381">'101'!$C$44</definedName>
    <definedName name="R10100382">'101'!$D$44</definedName>
    <definedName name="R10100391">'101'!$C$45</definedName>
    <definedName name="R10100392">'101'!$D$45</definedName>
    <definedName name="R10100401">'101'!$C$46</definedName>
    <definedName name="R10100402">'101'!$D$46</definedName>
    <definedName name="R10100411">'101'!$C$47</definedName>
    <definedName name="R10100412">'101'!$D$47</definedName>
    <definedName name="R10100421">'101'!$C$48</definedName>
    <definedName name="R10100422">'101'!$D$48</definedName>
    <definedName name="R10100431">'101'!$C$49</definedName>
    <definedName name="R10100432">'101'!$D$49</definedName>
    <definedName name="R10100441">'101'!$C$50</definedName>
    <definedName name="R10100442">'101'!$D$50</definedName>
    <definedName name="R10100451">'101'!$C$51</definedName>
    <definedName name="R10100452">'101'!$D$51</definedName>
    <definedName name="R10100461">'101'!$C$52</definedName>
    <definedName name="R10100462">'101'!$D$52</definedName>
    <definedName name="R10100471">'101'!$C$53</definedName>
    <definedName name="R10100472">'101'!$D$53</definedName>
    <definedName name="R10100481">'101'!$C$54</definedName>
    <definedName name="R10100482">'101'!$D$54</definedName>
    <definedName name="R10100491">'101'!$C$55</definedName>
    <definedName name="R10100492">'101'!$D$55</definedName>
    <definedName name="R10100501">'101'!$C$56</definedName>
    <definedName name="R10100502">'101'!$D$56</definedName>
    <definedName name="R10100511">'101'!$C$57</definedName>
    <definedName name="R10100512">'101'!$D$57</definedName>
    <definedName name="R10100521">'101'!$C$58</definedName>
    <definedName name="R10100522">'101'!$D$58</definedName>
    <definedName name="R10100531">'101'!$C$59</definedName>
    <definedName name="R10100532">'101'!$D$59</definedName>
    <definedName name="R10100541">'101'!$C$60</definedName>
    <definedName name="R10100542">'101'!$D$60</definedName>
    <definedName name="R10100551">'101'!$C$61</definedName>
    <definedName name="R10100552">'101'!$D$61</definedName>
    <definedName name="R10100561">'101'!$C$62</definedName>
    <definedName name="R10100562">'101'!$D$62</definedName>
    <definedName name="R10100571">'101'!$C$63</definedName>
    <definedName name="R10100572">'101'!$D$63</definedName>
    <definedName name="R10100581">'101'!$C$64</definedName>
    <definedName name="R10100582">'101'!$D$64</definedName>
    <definedName name="R10100591">'101'!$C$65</definedName>
    <definedName name="R10100592">'101'!$D$65</definedName>
    <definedName name="R10100601">'101'!$C$66</definedName>
    <definedName name="R10100602">'101'!$D$66</definedName>
    <definedName name="R10100611">'101'!$C$67</definedName>
    <definedName name="R10100612">'101'!$D$67</definedName>
    <definedName name="R10100621">'101'!$C$68</definedName>
    <definedName name="R10100622">'101'!$D$68</definedName>
    <definedName name="R10100631">'101'!$C$69</definedName>
    <definedName name="R10100632">'101'!$D$69</definedName>
    <definedName name="R10100641">'101'!$C$70</definedName>
    <definedName name="R10100642">'101'!$D$70</definedName>
    <definedName name="R10100651">'101'!$C$71</definedName>
    <definedName name="R10100652">'101'!$D$71</definedName>
    <definedName name="R10100661">'101'!$C$72</definedName>
    <definedName name="R10100662">'101'!$D$72</definedName>
    <definedName name="R10100671">'101'!$C$73</definedName>
    <definedName name="R10100672">'101'!$D$73</definedName>
    <definedName name="R10100681">'101'!$C$74</definedName>
    <definedName name="R10100682">'101'!$D$74</definedName>
    <definedName name="R10100691">'101'!$C$75</definedName>
    <definedName name="R10100692">'101'!$D$75</definedName>
    <definedName name="R10100701">'101'!$C$76</definedName>
    <definedName name="R10100702">'101'!$D$76</definedName>
    <definedName name="R10100711">'101'!$C$77</definedName>
    <definedName name="R10100712">'101'!$D$77</definedName>
    <definedName name="R10100721">'101'!$C$78</definedName>
    <definedName name="R10100722">'101'!$D$78</definedName>
    <definedName name="R10100731">'101'!$C$79</definedName>
    <definedName name="R10100732">'101'!$D$79</definedName>
    <definedName name="R10100741">'101'!$C$80</definedName>
    <definedName name="R10100742">'101'!$D$80</definedName>
    <definedName name="R10100751">'101'!$C$81</definedName>
    <definedName name="R10100752">'101'!$D$81</definedName>
    <definedName name="R10100761">'101'!$C$82</definedName>
    <definedName name="R10100762">'101'!$D$82</definedName>
    <definedName name="R10100771">'101'!$C$83</definedName>
    <definedName name="R10100772">'101'!$D$83</definedName>
    <definedName name="R10100781">'101'!$C$84</definedName>
    <definedName name="R10100782">'101'!$D$84</definedName>
    <definedName name="R10100791">'101'!$C$85</definedName>
    <definedName name="R10100792">'101'!$D$85</definedName>
    <definedName name="R10100801">'101'!$C$86</definedName>
    <definedName name="R10100802">'101'!$D$86</definedName>
    <definedName name="R10100811">'101'!$C$87</definedName>
    <definedName name="R10100812">'101'!$D$87</definedName>
    <definedName name="R10100821">'101'!$C$88</definedName>
    <definedName name="R10100822">'101'!$D$88</definedName>
    <definedName name="R10100831">'101'!$C$89</definedName>
    <definedName name="R10100832">'101'!$D$89</definedName>
    <definedName name="R10100841">'101'!$C$90</definedName>
    <definedName name="R10100842">'101'!$D$90</definedName>
    <definedName name="R10100851">'101'!$C$91</definedName>
    <definedName name="R10100852">'101'!$D$91</definedName>
    <definedName name="R10100861">'101'!$C$92</definedName>
    <definedName name="R10100862">'101'!$D$92</definedName>
    <definedName name="R10100871">'101'!$C$93</definedName>
    <definedName name="R10100872">'101'!$D$93</definedName>
    <definedName name="R10100881">'101'!$C$94</definedName>
    <definedName name="R10100882">'101'!$D$94</definedName>
    <definedName name="R10100891">'101'!$C$95</definedName>
    <definedName name="R10100892">'101'!$D$95</definedName>
    <definedName name="R10100901">'101'!$C$96</definedName>
    <definedName name="R10100902">'101'!$D$96</definedName>
    <definedName name="R10100911">'101'!$C$97</definedName>
    <definedName name="R10100912">'101'!$D$97</definedName>
    <definedName name="R10100921">'101'!$C$98</definedName>
    <definedName name="R10100922">'101'!$D$98</definedName>
    <definedName name="R10100931">'101'!$C$99</definedName>
    <definedName name="R10100932">'101'!$D$99</definedName>
    <definedName name="R10100941">'101'!$C$100</definedName>
    <definedName name="R10100942">'101'!$D$100</definedName>
    <definedName name="R10100951">'101'!$C$101</definedName>
    <definedName name="R10100952">'101'!$D$101</definedName>
    <definedName name="R10100961">'101'!$C$102</definedName>
    <definedName name="R10100962">'101'!$D$102</definedName>
    <definedName name="R10100971">'101'!$C$103</definedName>
    <definedName name="R10100972">'101'!$D$103</definedName>
    <definedName name="R10100981">'101'!$C$104</definedName>
    <definedName name="R10100982">'101'!$D$104</definedName>
    <definedName name="R10100991">'101'!$C$105</definedName>
    <definedName name="R10100992">'101'!$D$105</definedName>
    <definedName name="R10101001">'101'!$C$106</definedName>
    <definedName name="R10101002">'101'!$D$106</definedName>
    <definedName name="R10101011">'101'!$C$107</definedName>
    <definedName name="R10101012">'101'!$D$107</definedName>
    <definedName name="R10101021">'101'!$C$108</definedName>
    <definedName name="R10101022">'101'!$D$108</definedName>
    <definedName name="R10101031">'101'!$C$109</definedName>
    <definedName name="R10101032">'101'!$D$109</definedName>
    <definedName name="R10101041">'101'!$C$110</definedName>
    <definedName name="R10101042">'101'!$D$110</definedName>
    <definedName name="R10101051">'101'!$C$111</definedName>
    <definedName name="R10101052">'101'!$D$111</definedName>
    <definedName name="R10101061">'101'!$C$112</definedName>
    <definedName name="R10101062">'101'!$D$112</definedName>
    <definedName name="R10101071">'101'!$C$113</definedName>
    <definedName name="R10101072">'101'!$D$113</definedName>
    <definedName name="R10101081">'101'!$C$114</definedName>
    <definedName name="R10101082">'101'!$D$114</definedName>
    <definedName name="R10101091">'101'!$C$115</definedName>
    <definedName name="R10101092">'101'!$D$115</definedName>
    <definedName name="R10101101">'101'!$C$116</definedName>
    <definedName name="R10101102">'101'!$D$116</definedName>
    <definedName name="R10101111">'101'!$C$117</definedName>
    <definedName name="R10101112">'101'!$D$117</definedName>
    <definedName name="R10101121">'101'!$C$118</definedName>
    <definedName name="R10101122">'101'!$D$118</definedName>
    <definedName name="R10101131">'101'!$C$119</definedName>
    <definedName name="R10101132">'101'!$D$119</definedName>
    <definedName name="R10101141">'101'!$C$120</definedName>
    <definedName name="R10101142">'101'!$D$120</definedName>
    <definedName name="R10101151">'101'!$C$121</definedName>
    <definedName name="R10101152">'101'!$D$121</definedName>
    <definedName name="R10101161">'101'!$C$122</definedName>
    <definedName name="R10101162">'101'!$D$122</definedName>
    <definedName name="R10101171">'101'!$C$123</definedName>
    <definedName name="R10101172">'101'!$D$123</definedName>
    <definedName name="R10101181">'101'!$C$124</definedName>
    <definedName name="R10101182">'101'!$D$124</definedName>
    <definedName name="R10101191">'101'!$C$125</definedName>
    <definedName name="R10101192">'101'!$D$125</definedName>
    <definedName name="R10101201">'101'!$C$126</definedName>
    <definedName name="R10101202">'101'!$D$126</definedName>
    <definedName name="R10101211">'101'!$C$127</definedName>
    <definedName name="R10101212">'101'!$D$127</definedName>
    <definedName name="R10101221">'101'!$C$128</definedName>
    <definedName name="R10101222">'101'!$D$128</definedName>
    <definedName name="R10101231">'101'!$C$129</definedName>
    <definedName name="R10101232">'101'!$D$129</definedName>
    <definedName name="R10101241">'101'!$C$130</definedName>
    <definedName name="R10101242">'101'!$D$130</definedName>
    <definedName name="R10101251">'101'!$C$131</definedName>
    <definedName name="R10101252">'101'!$D$131</definedName>
    <definedName name="R10101261">'101'!$C$132</definedName>
    <definedName name="R10101262">'101'!$D$132</definedName>
    <definedName name="R10101271">'101'!$C$133</definedName>
    <definedName name="R10101272">'101'!$D$133</definedName>
    <definedName name="R10101281">'101'!$C$134</definedName>
    <definedName name="R10101282">'101'!$D$134</definedName>
    <definedName name="R10101291">'101'!$C$135</definedName>
    <definedName name="R10101292">'101'!$D$135</definedName>
    <definedName name="R10101301">'101'!$C$136</definedName>
    <definedName name="R10101302">'101'!$D$136</definedName>
    <definedName name="R10101311">'101'!$C$137</definedName>
    <definedName name="R10101312">'101'!$D$137</definedName>
    <definedName name="R10101321">'101'!$C$138</definedName>
    <definedName name="R10101322">'101'!$D$138</definedName>
    <definedName name="R10101331">'101'!$C$139</definedName>
    <definedName name="R10101332">'101'!$D$139</definedName>
    <definedName name="R10101341">'101'!$C$140</definedName>
    <definedName name="R10101342">'101'!$D$140</definedName>
    <definedName name="R10101351">'101'!$C$141</definedName>
    <definedName name="R10101352">'101'!$D$141</definedName>
    <definedName name="R10101361">'101'!$C$142</definedName>
    <definedName name="R10101362">'101'!$D$142</definedName>
    <definedName name="R10101371">'101'!$C$143</definedName>
    <definedName name="R10101372">'101'!$D$143</definedName>
    <definedName name="R10101381">'101'!$C$144</definedName>
    <definedName name="R10101382">'101'!$D$144</definedName>
    <definedName name="R10101391">'101'!$C$145</definedName>
    <definedName name="R10101392">'101'!$D$145</definedName>
    <definedName name="R10101401">'101'!$C$146</definedName>
    <definedName name="R10101402">'101'!$D$146</definedName>
    <definedName name="R10101411">'101'!$C$147</definedName>
    <definedName name="R10101412">'101'!$D$147</definedName>
    <definedName name="R10101421">'101'!$C$148</definedName>
    <definedName name="R10101422">'101'!$D$148</definedName>
    <definedName name="R10101431">'101'!$C$149</definedName>
    <definedName name="R10101432">'101'!$D$149</definedName>
    <definedName name="R10101441">'101'!$C$150</definedName>
    <definedName name="R10101442">'101'!$D$150</definedName>
    <definedName name="R10101451">'101'!$C$151</definedName>
    <definedName name="R10101452">'101'!$D$151</definedName>
    <definedName name="R19920011">'199'!$D$7</definedName>
    <definedName name="R19920012">'199'!$E$7</definedName>
    <definedName name="R19920013">'199'!$F$7</definedName>
    <definedName name="R19920014">'199'!$G$7</definedName>
    <definedName name="R19920101">'199'!$D$8</definedName>
    <definedName name="R19920102">'199'!$E$8</definedName>
    <definedName name="R19920103">'199'!$F$8</definedName>
    <definedName name="R19920104">'199'!$G$8</definedName>
    <definedName name="R19920401">'199'!$D$9</definedName>
    <definedName name="R19920402">'199'!$E$9</definedName>
    <definedName name="R19920403">'199'!$F$9</definedName>
    <definedName name="R19920404">'199'!$G$9</definedName>
    <definedName name="R19920411">'199'!$D$10</definedName>
    <definedName name="R19920412">'199'!$E$10</definedName>
    <definedName name="R19920413">'199'!$F$10</definedName>
    <definedName name="R19920414">'199'!$G$10</definedName>
    <definedName name="R19920421">'199'!$D$11</definedName>
    <definedName name="R19920422">'199'!$E$11</definedName>
    <definedName name="R19920423">'199'!$F$11</definedName>
    <definedName name="R19920424">'199'!$G$11</definedName>
    <definedName name="R19920431">'199'!$D$12</definedName>
    <definedName name="R19920432">'199'!$E$12</definedName>
    <definedName name="R19920433">'199'!$F$12</definedName>
    <definedName name="R19920434">'199'!$G$12</definedName>
    <definedName name="R19920441">'199'!$D$13</definedName>
    <definedName name="R19920442">'199'!$E$13</definedName>
    <definedName name="R19920443">'199'!$F$13</definedName>
    <definedName name="R19920444">'199'!$G$13</definedName>
    <definedName name="R19920451">'199'!$D$14</definedName>
    <definedName name="R19920452">'199'!$E$14</definedName>
    <definedName name="R19920453">'199'!$F$14</definedName>
    <definedName name="R19920454">'199'!$G$14</definedName>
    <definedName name="R19920461">'199'!$D$15</definedName>
    <definedName name="R19920462">'199'!$E$15</definedName>
    <definedName name="R19920463">'199'!$F$15</definedName>
    <definedName name="R19920464">'199'!$G$15</definedName>
    <definedName name="R19920471">'199'!$D$16</definedName>
    <definedName name="R19920472">'199'!$E$16</definedName>
    <definedName name="R19920473">'199'!$F$16</definedName>
    <definedName name="R19920474">'199'!$G$16</definedName>
    <definedName name="R19920481">'199'!$D$17</definedName>
    <definedName name="R19920482">'199'!$E$17</definedName>
    <definedName name="R19920483">'199'!$F$17</definedName>
    <definedName name="R19920484">'199'!$G$17</definedName>
    <definedName name="R19921501">'199'!$D$18</definedName>
    <definedName name="R19921502">'199'!$E$18</definedName>
    <definedName name="R19921503">'199'!$F$18</definedName>
    <definedName name="R19921504">'199'!$G$18</definedName>
    <definedName name="R19921601">'199'!$D$19</definedName>
    <definedName name="R19921602">'199'!$E$19</definedName>
    <definedName name="R19921603">'199'!$F$19</definedName>
    <definedName name="R19921604">'199'!$G$19</definedName>
    <definedName name="R19921751">'199'!$D$20</definedName>
    <definedName name="R19921752">'199'!$E$20</definedName>
    <definedName name="R19921753">'199'!$F$20</definedName>
    <definedName name="R19921754">'199'!$G$20</definedName>
    <definedName name="R19921801">'199'!$D$21</definedName>
    <definedName name="R19921802">'199'!$E$21</definedName>
    <definedName name="R19921803">'199'!$F$21</definedName>
    <definedName name="R19921804">'199'!$G$21</definedName>
    <definedName name="R19923161">'199'!$D$22</definedName>
    <definedName name="R19923162">'199'!$E$22</definedName>
    <definedName name="R19923163">'199'!$F$22</definedName>
    <definedName name="R19923164">'199'!$G$22</definedName>
    <definedName name="R19923601">'199'!$D$23</definedName>
    <definedName name="R19923602">'199'!$E$23</definedName>
    <definedName name="R19923603">'199'!$F$23</definedName>
    <definedName name="R19923604">'199'!$G$23</definedName>
    <definedName name="R19923611">'199'!$D$24</definedName>
    <definedName name="R19923612">'199'!$E$24</definedName>
    <definedName name="R19923613">'199'!$F$24</definedName>
    <definedName name="R19923614">'199'!$G$24</definedName>
    <definedName name="R19923621">'199'!$D$25</definedName>
    <definedName name="R19923622">'199'!$E$25</definedName>
    <definedName name="R19923623">'199'!$F$25</definedName>
    <definedName name="R19923624">'199'!$G$25</definedName>
    <definedName name="R19923631">'199'!$D$26</definedName>
    <definedName name="R19923632">'199'!$E$26</definedName>
    <definedName name="R19923633">'199'!$F$26</definedName>
    <definedName name="R19923634">'199'!$G$26</definedName>
    <definedName name="R19923641">'199'!$D$27</definedName>
    <definedName name="R19923642">'199'!$E$27</definedName>
    <definedName name="R19923643">'199'!$F$27</definedName>
    <definedName name="R19923644">'199'!$G$27</definedName>
    <definedName name="R19923661">'199'!$D$28</definedName>
    <definedName name="R19923662">'199'!$E$28</definedName>
    <definedName name="R19923663">'199'!$F$28</definedName>
    <definedName name="R19923664">'199'!$G$28</definedName>
    <definedName name="R19923671">'199'!$D$29</definedName>
    <definedName name="R19923672">'199'!$E$29</definedName>
    <definedName name="R19923673">'199'!$F$29</definedName>
    <definedName name="R19923674">'199'!$G$29</definedName>
    <definedName name="R19923701">'199'!$D$30</definedName>
    <definedName name="R19923702">'199'!$E$30</definedName>
    <definedName name="R19923703">'199'!$F$30</definedName>
    <definedName name="R19923704">'199'!$G$30</definedName>
    <definedName name="R19923741">'199'!$D$31</definedName>
    <definedName name="R19923742">'199'!$E$31</definedName>
    <definedName name="R19923743">'199'!$F$31</definedName>
    <definedName name="R19923744">'199'!$G$31</definedName>
    <definedName name="R19923751">'199'!$D$32</definedName>
    <definedName name="R19923752">'199'!$E$32</definedName>
    <definedName name="R19923753">'199'!$F$32</definedName>
    <definedName name="R19923754">'199'!$G$32</definedName>
    <definedName name="R19923761">'199'!$D$33</definedName>
    <definedName name="R19923762">'199'!$E$33</definedName>
    <definedName name="R19923763">'199'!$F$33</definedName>
    <definedName name="R19923764">'199'!$G$33</definedName>
    <definedName name="R19924001">'199'!$D$34</definedName>
    <definedName name="R19924002">'199'!$E$34</definedName>
    <definedName name="R19924003">'199'!$F$34</definedName>
    <definedName name="R19924004">'199'!$G$34</definedName>
    <definedName name="R19924101">'199'!$D$35</definedName>
    <definedName name="R19924102">'199'!$E$35</definedName>
    <definedName name="R19924103">'199'!$F$35</definedName>
    <definedName name="R19924104">'199'!$G$35</definedName>
    <definedName name="R19924111">'199'!$D$36</definedName>
    <definedName name="R19924112">'199'!$E$36</definedName>
    <definedName name="R19924113">'199'!$F$36</definedName>
    <definedName name="R19924114">'199'!$G$36</definedName>
    <definedName name="R19924201">'199'!$D$37</definedName>
    <definedName name="R19924202">'199'!$E$37</definedName>
    <definedName name="R19924203">'199'!$F$37</definedName>
    <definedName name="R19924204">'199'!$G$37</definedName>
    <definedName name="R19925701">'199'!$D$38</definedName>
    <definedName name="R19925702">'199'!$E$38</definedName>
    <definedName name="R19925703">'199'!$F$38</definedName>
    <definedName name="R19925704">'199'!$G$38</definedName>
    <definedName name="R19925721">'199'!$D$39</definedName>
    <definedName name="R19925722">'199'!$E$39</definedName>
    <definedName name="R19925723">'199'!$F$39</definedName>
    <definedName name="R19925724">'199'!$G$39</definedName>
    <definedName name="R19925741">'199'!$D$40</definedName>
    <definedName name="R19925742">'199'!$E$40</definedName>
    <definedName name="R19925743">'199'!$F$40</definedName>
    <definedName name="R19925744">'199'!$G$40</definedName>
    <definedName name="R19925751">'199'!$D$41</definedName>
    <definedName name="R19925752">'199'!$E$41</definedName>
    <definedName name="R19925753">'199'!$F$41</definedName>
    <definedName name="R19925754">'199'!$G$41</definedName>
    <definedName name="R19925761">'199'!$D$42</definedName>
    <definedName name="R19925762">'199'!$E$42</definedName>
    <definedName name="R19925763">'199'!$F$42</definedName>
    <definedName name="R19925764">'199'!$G$42</definedName>
    <definedName name="R19925771">'199'!$D$43</definedName>
    <definedName name="R19925772">'199'!$E$43</definedName>
    <definedName name="R19925773">'199'!$F$43</definedName>
    <definedName name="R19925774">'199'!$G$43</definedName>
    <definedName name="R19925781">'199'!$D$44</definedName>
    <definedName name="R19925782">'199'!$E$44</definedName>
    <definedName name="R19925783">'199'!$F$44</definedName>
    <definedName name="R19925784">'199'!$G$44</definedName>
    <definedName name="R19925961">'199'!$D$45</definedName>
    <definedName name="R19925962">'199'!$E$45</definedName>
    <definedName name="R19925963">'199'!$F$45</definedName>
    <definedName name="R19925964">'199'!$G$45</definedName>
    <definedName name="R19929991">'199'!$D$46</definedName>
    <definedName name="R19929992">'199'!$E$46</definedName>
    <definedName name="R19929993">'199'!$F$46</definedName>
    <definedName name="R19929994">'199'!$G$46</definedName>
    <definedName name="R19930101">'199'!$D$47</definedName>
    <definedName name="R19930102">'199'!$E$47</definedName>
    <definedName name="R19930103">'199'!$F$47</definedName>
    <definedName name="R19930104">'199'!$G$47</definedName>
    <definedName name="R19930121">'199'!$D$48</definedName>
    <definedName name="R19930122">'199'!$E$48</definedName>
    <definedName name="R19930123">'199'!$F$48</definedName>
    <definedName name="R19930124">'199'!$G$48</definedName>
    <definedName name="R19930151">'199'!$D$49</definedName>
    <definedName name="R19930152">'199'!$E$49</definedName>
    <definedName name="R19930153">'199'!$F$49</definedName>
    <definedName name="R19930154">'199'!$G$49</definedName>
    <definedName name="R19930161">'199'!$D$50</definedName>
    <definedName name="R19930162">'199'!$E$50</definedName>
    <definedName name="R19930163">'199'!$F$50</definedName>
    <definedName name="R19930164">'199'!$G$50</definedName>
    <definedName name="R19930171">'199'!$D$51</definedName>
    <definedName name="R19930172">'199'!$E$51</definedName>
    <definedName name="R19930173">'199'!$F$51</definedName>
    <definedName name="R19930174">'199'!$G$51</definedName>
    <definedName name="R19930181">'199'!$D$52</definedName>
    <definedName name="R19930182">'199'!$E$52</definedName>
    <definedName name="R19930183">'199'!$F$52</definedName>
    <definedName name="R19930184">'199'!$G$52</definedName>
    <definedName name="R19930191">'199'!$D$53</definedName>
    <definedName name="R19930192">'199'!$E$53</definedName>
    <definedName name="R19930193">'199'!$F$53</definedName>
    <definedName name="R19930194">'199'!$G$53</definedName>
    <definedName name="R19930301">'199'!$D$54</definedName>
    <definedName name="R19930302">'199'!$E$54</definedName>
    <definedName name="R19930303">'199'!$F$54</definedName>
    <definedName name="R19930304">'199'!$G$54</definedName>
    <definedName name="R19930311">'199'!$D$55</definedName>
    <definedName name="R19930312">'199'!$E$55</definedName>
    <definedName name="R19930313">'199'!$F$55</definedName>
    <definedName name="R19930314">'199'!$G$55</definedName>
    <definedName name="R19930321">'199'!$D$56</definedName>
    <definedName name="R19930322">'199'!$E$56</definedName>
    <definedName name="R19930323">'199'!$F$56</definedName>
    <definedName name="R19930324">'199'!$G$56</definedName>
    <definedName name="R19930331">'199'!$D$57</definedName>
    <definedName name="R19930332">'199'!$E$57</definedName>
    <definedName name="R19930333">'199'!$F$57</definedName>
    <definedName name="R19930334">'199'!$G$57</definedName>
    <definedName name="R19930341">'199'!$D$58</definedName>
    <definedName name="R19930342">'199'!$E$58</definedName>
    <definedName name="R19930343">'199'!$F$58</definedName>
    <definedName name="R19930344">'199'!$G$58</definedName>
    <definedName name="R19930351">'199'!$D$59</definedName>
    <definedName name="R19930352">'199'!$E$59</definedName>
    <definedName name="R19930353">'199'!$F$59</definedName>
    <definedName name="R19930354">'199'!$G$59</definedName>
    <definedName name="R19930361">'199'!$D$60</definedName>
    <definedName name="R19930362">'199'!$E$60</definedName>
    <definedName name="R19930363">'199'!$F$60</definedName>
    <definedName name="R19930364">'199'!$G$60</definedName>
    <definedName name="R19930371">'199'!$D$61</definedName>
    <definedName name="R19930372">'199'!$E$61</definedName>
    <definedName name="R19930373">'199'!$F$61</definedName>
    <definedName name="R19930374">'199'!$G$61</definedName>
    <definedName name="R19930451">'199'!$D$62</definedName>
    <definedName name="R19930452">'199'!$E$62</definedName>
    <definedName name="R19930453">'199'!$F$62</definedName>
    <definedName name="R19930454">'199'!$G$62</definedName>
    <definedName name="R19930461">'199'!$D$63</definedName>
    <definedName name="R19930462">'199'!$E$63</definedName>
    <definedName name="R19930463">'199'!$F$63</definedName>
    <definedName name="R19930464">'199'!$G$63</definedName>
    <definedName name="R19930471">'199'!$D$64</definedName>
    <definedName name="R19930472">'199'!$E$64</definedName>
    <definedName name="R19930473">'199'!$F$64</definedName>
    <definedName name="R19930474">'199'!$G$64</definedName>
    <definedName name="R19930481">'199'!$D$65</definedName>
    <definedName name="R19930482">'199'!$E$65</definedName>
    <definedName name="R19930483">'199'!$F$65</definedName>
    <definedName name="R19930484">'199'!$G$65</definedName>
    <definedName name="R19930511">'199'!$D$66</definedName>
    <definedName name="R19930512">'199'!$E$66</definedName>
    <definedName name="R19930513">'199'!$F$66</definedName>
    <definedName name="R19930514">'199'!$G$66</definedName>
    <definedName name="R19930521">'199'!$D$67</definedName>
    <definedName name="R19930522">'199'!$E$67</definedName>
    <definedName name="R19930523">'199'!$F$67</definedName>
    <definedName name="R19930524">'199'!$G$67</definedName>
    <definedName name="R19930531">'199'!$D$68</definedName>
    <definedName name="R19930532">'199'!$E$68</definedName>
    <definedName name="R19930533">'199'!$F$68</definedName>
    <definedName name="R19930534">'199'!$G$68</definedName>
    <definedName name="R19930541">'199'!$D$69</definedName>
    <definedName name="R19930542">'199'!$E$69</definedName>
    <definedName name="R19930543">'199'!$F$69</definedName>
    <definedName name="R19930544">'199'!$G$69</definedName>
    <definedName name="R19930551">'199'!$D$70</definedName>
    <definedName name="R19930552">'199'!$E$70</definedName>
    <definedName name="R19930553">'199'!$F$70</definedName>
    <definedName name="R19930554">'199'!$G$70</definedName>
    <definedName name="R19930561">'199'!$D$71</definedName>
    <definedName name="R19930562">'199'!$E$71</definedName>
    <definedName name="R19930563">'199'!$F$71</definedName>
    <definedName name="R19930564">'199'!$G$71</definedName>
    <definedName name="R19930571">'199'!$D$72</definedName>
    <definedName name="R19930572">'199'!$E$72</definedName>
    <definedName name="R19930573">'199'!$F$72</definedName>
    <definedName name="R19930574">'199'!$G$72</definedName>
    <definedName name="R19930581">'199'!$D$73</definedName>
    <definedName name="R19930582">'199'!$E$73</definedName>
    <definedName name="R19930583">'199'!$F$73</definedName>
    <definedName name="R19930584">'199'!$G$73</definedName>
    <definedName name="R19930591">'199'!$D$74</definedName>
    <definedName name="R19930592">'199'!$E$74</definedName>
    <definedName name="R19930593">'199'!$F$74</definedName>
    <definedName name="R19930594">'199'!$G$74</definedName>
    <definedName name="R19930601">'199'!$D$75</definedName>
    <definedName name="R19930602">'199'!$E$75</definedName>
    <definedName name="R19930603">'199'!$F$75</definedName>
    <definedName name="R19930604">'199'!$G$75</definedName>
    <definedName name="R19930611">'199'!$D$76</definedName>
    <definedName name="R19930612">'199'!$E$76</definedName>
    <definedName name="R19930613">'199'!$F$76</definedName>
    <definedName name="R19930614">'199'!$G$76</definedName>
    <definedName name="R19930621">'199'!$D$77</definedName>
    <definedName name="R19930622">'199'!$E$77</definedName>
    <definedName name="R19930623">'199'!$F$77</definedName>
    <definedName name="R19930624">'199'!$G$77</definedName>
    <definedName name="R19931001">'199'!$D$78</definedName>
    <definedName name="R19931002">'199'!$E$78</definedName>
    <definedName name="R19931003">'199'!$F$78</definedName>
    <definedName name="R19931004">'199'!$G$78</definedName>
    <definedName name="R19931051">'199'!$D$79</definedName>
    <definedName name="R19931052">'199'!$E$79</definedName>
    <definedName name="R19931053">'199'!$F$79</definedName>
    <definedName name="R19931054">'199'!$G$79</definedName>
    <definedName name="R19931101">'199'!$D$80</definedName>
    <definedName name="R19931102">'199'!$E$80</definedName>
    <definedName name="R19931103">'199'!$F$80</definedName>
    <definedName name="R19931104">'199'!$G$80</definedName>
    <definedName name="R19931151">'199'!$D$81</definedName>
    <definedName name="R19931152">'199'!$E$81</definedName>
    <definedName name="R19931153">'199'!$F$81</definedName>
    <definedName name="R19931154">'199'!$G$81</definedName>
    <definedName name="R19931201">'199'!$D$82</definedName>
    <definedName name="R19931202">'199'!$E$82</definedName>
    <definedName name="R19931203">'199'!$F$82</definedName>
    <definedName name="R19931204">'199'!$G$82</definedName>
    <definedName name="R19931251">'199'!$D$83</definedName>
    <definedName name="R19931252">'199'!$E$83</definedName>
    <definedName name="R19931253">'199'!$F$83</definedName>
    <definedName name="R19931254">'199'!$G$83</definedName>
    <definedName name="R19931301">'199'!$D$84</definedName>
    <definedName name="R19931302">'199'!$E$84</definedName>
    <definedName name="R19931303">'199'!$F$84</definedName>
    <definedName name="R19931304">'199'!$G$84</definedName>
    <definedName name="R19931351">'199'!$D$85</definedName>
    <definedName name="R19931352">'199'!$E$85</definedName>
    <definedName name="R19931353">'199'!$F$85</definedName>
    <definedName name="R19931354">'199'!$G$85</definedName>
    <definedName name="R19931991">'199'!$D$86</definedName>
    <definedName name="R19931992">'199'!$E$86</definedName>
    <definedName name="R19931993">'199'!$F$86</definedName>
    <definedName name="R19931994">'199'!$G$86</definedName>
    <definedName name="R19932001">'199'!$D$87</definedName>
    <definedName name="R19932002">'199'!$E$87</definedName>
    <definedName name="R19932003">'199'!$F$87</definedName>
    <definedName name="R19932004">'199'!$G$87</definedName>
    <definedName name="R19932021">'199'!$D$88</definedName>
    <definedName name="R19932022">'199'!$E$88</definedName>
    <definedName name="R19932023">'199'!$F$88</definedName>
    <definedName name="R19932024">'199'!$G$88</definedName>
    <definedName name="R19932031">'199'!$D$89</definedName>
    <definedName name="R19932032">'199'!$E$89</definedName>
    <definedName name="R19932033">'199'!$F$89</definedName>
    <definedName name="R19932034">'199'!$G$89</definedName>
    <definedName name="R19932041">'199'!$D$90</definedName>
    <definedName name="R19932042">'199'!$E$90</definedName>
    <definedName name="R19932043">'199'!$F$90</definedName>
    <definedName name="R19932044">'199'!$G$90</definedName>
    <definedName name="R19932051">'199'!$D$91</definedName>
    <definedName name="R19932052">'199'!$E$91</definedName>
    <definedName name="R19932053">'199'!$F$91</definedName>
    <definedName name="R19932054">'199'!$G$91</definedName>
    <definedName name="R19932061">'199'!$D$92</definedName>
    <definedName name="R19932062">'199'!$E$92</definedName>
    <definedName name="R19932063">'199'!$F$92</definedName>
    <definedName name="R19932064">'199'!$G$92</definedName>
    <definedName name="R19932111">'199'!$D$93</definedName>
    <definedName name="R19932112">'199'!$E$93</definedName>
    <definedName name="R19932113">'199'!$F$93</definedName>
    <definedName name="R19932114">'199'!$G$93</definedName>
    <definedName name="R19932121">'199'!$D$94</definedName>
    <definedName name="R19932122">'199'!$E$94</definedName>
    <definedName name="R19932123">'199'!$F$94</definedName>
    <definedName name="R19932124">'199'!$G$94</definedName>
    <definedName name="R19932131">'199'!$D$95</definedName>
    <definedName name="R19932132">'199'!$E$95</definedName>
    <definedName name="R19932133">'199'!$F$95</definedName>
    <definedName name="R19932134">'199'!$G$95</definedName>
    <definedName name="R19932141">'199'!$D$96</definedName>
    <definedName name="R19932142">'199'!$E$96</definedName>
    <definedName name="R19932143">'199'!$F$96</definedName>
    <definedName name="R19932144">'199'!$G$96</definedName>
    <definedName name="R19932151">'199'!$D$97</definedName>
    <definedName name="R19932152">'199'!$E$97</definedName>
    <definedName name="R19932153">'199'!$F$97</definedName>
    <definedName name="R19932154">'199'!$G$97</definedName>
    <definedName name="R19940101">'199'!$D$98</definedName>
    <definedName name="R19940102">'199'!$E$98</definedName>
    <definedName name="R19940103">'199'!$F$98</definedName>
    <definedName name="R19940104">'199'!$G$98</definedName>
    <definedName name="R19940201">'199'!$D$99</definedName>
    <definedName name="R19940202">'199'!$E$99</definedName>
    <definedName name="R19940203">'199'!$F$99</definedName>
    <definedName name="R19940204">'199'!$G$99</definedName>
    <definedName name="R19940301">'199'!$D$100</definedName>
    <definedName name="R19940302">'199'!$E$100</definedName>
    <definedName name="R19940303">'199'!$F$100</definedName>
    <definedName name="R19940304">'199'!$G$100</definedName>
    <definedName name="R19940401">'199'!$D$101</definedName>
    <definedName name="R19940402">'199'!$E$101</definedName>
    <definedName name="R19940403">'199'!$F$101</definedName>
    <definedName name="R19940404">'199'!$G$101</definedName>
    <definedName name="R19940501">'199'!$D$102</definedName>
    <definedName name="R19940502">'199'!$E$102</definedName>
    <definedName name="R19940503">'199'!$F$102</definedName>
    <definedName name="R19940504">'199'!$G$102</definedName>
    <definedName name="R19940551">'199'!$D$103</definedName>
    <definedName name="R19940552">'199'!$E$103</definedName>
    <definedName name="R19940553">'199'!$F$103</definedName>
    <definedName name="R19940554">'199'!$G$103</definedName>
    <definedName name="R19940601">'199'!$D$104</definedName>
    <definedName name="R19940602">'199'!$E$104</definedName>
    <definedName name="R19940603">'199'!$F$104</definedName>
    <definedName name="R19940604">'199'!$G$104</definedName>
    <definedName name="R19940611">'199'!$D$105</definedName>
    <definedName name="R19940612">'199'!$E$105</definedName>
    <definedName name="R19940613">'199'!$F$105</definedName>
    <definedName name="R19940614">'199'!$G$105</definedName>
    <definedName name="R19940621">'199'!$D$106</definedName>
    <definedName name="R19940622">'199'!$E$106</definedName>
    <definedName name="R19940623">'199'!$F$106</definedName>
    <definedName name="R19940624">'199'!$G$106</definedName>
    <definedName name="R19940991">'199'!$D$107</definedName>
    <definedName name="R19940992">'199'!$E$107</definedName>
    <definedName name="R19940993">'199'!$F$107</definedName>
    <definedName name="R19940994">'199'!$G$107</definedName>
    <definedName name="R19945001">'199'!$D$108</definedName>
    <definedName name="R19945002">'199'!$E$108</definedName>
    <definedName name="R19945003">'199'!$F$108</definedName>
    <definedName name="R19945004">'199'!$G$108</definedName>
    <definedName name="R19945051">'199'!$D$109</definedName>
    <definedName name="R19945052">'199'!$E$109</definedName>
    <definedName name="R19945053">'199'!$F$109</definedName>
    <definedName name="R19945054">'199'!$G$109</definedName>
    <definedName name="R19945101">'199'!$D$110</definedName>
    <definedName name="R19945102">'199'!$E$110</definedName>
    <definedName name="R19945103">'199'!$F$110</definedName>
    <definedName name="R19945104">'199'!$G$110</definedName>
    <definedName name="R19945151">'199'!$D$111</definedName>
    <definedName name="R19945152">'199'!$E$111</definedName>
    <definedName name="R19945153">'199'!$F$111</definedName>
    <definedName name="R19945154">'199'!$G$111</definedName>
    <definedName name="R19945201">'199'!$D$112</definedName>
    <definedName name="R19945202">'199'!$E$112</definedName>
    <definedName name="R19945203">'199'!$F$112</definedName>
    <definedName name="R19945204">'199'!$G$112</definedName>
    <definedName name="R19945991">'199'!$D$113</definedName>
    <definedName name="R19945992">'199'!$E$113</definedName>
    <definedName name="R19945993">'199'!$F$113</definedName>
    <definedName name="R19945994">'199'!$G$113</definedName>
    <definedName name="R19946001">'199'!$D$114</definedName>
    <definedName name="R19946002">'199'!$E$114</definedName>
    <definedName name="R19946003">'199'!$F$114</definedName>
    <definedName name="R19946004">'199'!$G$114</definedName>
    <definedName name="R19946051">'199'!$D$115</definedName>
    <definedName name="R19946052">'199'!$E$115</definedName>
    <definedName name="R19946053">'199'!$F$115</definedName>
    <definedName name="R19946054">'199'!$G$115</definedName>
    <definedName name="R19946101">'199'!$D$116</definedName>
    <definedName name="R19946102">'199'!$E$116</definedName>
    <definedName name="R19946103">'199'!$F$116</definedName>
    <definedName name="R19946104">'199'!$G$116</definedName>
    <definedName name="R19946151">'199'!$D$117</definedName>
    <definedName name="R19946152">'199'!$E$117</definedName>
    <definedName name="R19946153">'199'!$F$117</definedName>
    <definedName name="R19946154">'199'!$G$117</definedName>
    <definedName name="R19946201">'199'!$D$118</definedName>
    <definedName name="R19946202">'199'!$E$118</definedName>
    <definedName name="R19946203">'199'!$F$118</definedName>
    <definedName name="R19946204">'199'!$G$118</definedName>
    <definedName name="R19946501">'199'!$D$119</definedName>
    <definedName name="R19946502">'199'!$E$119</definedName>
    <definedName name="R19946503">'199'!$F$119</definedName>
    <definedName name="R19946504">'199'!$G$119</definedName>
    <definedName name="R19946551">'199'!$D$120</definedName>
    <definedName name="R19946552">'199'!$E$120</definedName>
    <definedName name="R19946553">'199'!$F$120</definedName>
    <definedName name="R19946554">'199'!$G$120</definedName>
    <definedName name="R19946601">'199'!$D$121</definedName>
    <definedName name="R19946602">'199'!$E$121</definedName>
    <definedName name="R19946603">'199'!$F$121</definedName>
    <definedName name="R19946604">'199'!$G$121</definedName>
    <definedName name="R19946651">'199'!$D$122</definedName>
    <definedName name="R19946652">'199'!$E$122</definedName>
    <definedName name="R19946653">'199'!$F$122</definedName>
    <definedName name="R19946654">'199'!$G$122</definedName>
    <definedName name="R19946701">'199'!$D$123</definedName>
    <definedName name="R19946702">'199'!$E$123</definedName>
    <definedName name="R19946703">'199'!$F$123</definedName>
    <definedName name="R19946704">'199'!$G$123</definedName>
    <definedName name="R19946751">'199'!$D$124</definedName>
    <definedName name="R19946752">'199'!$E$124</definedName>
    <definedName name="R19946753">'199'!$F$124</definedName>
    <definedName name="R19946754">'199'!$G$124</definedName>
    <definedName name="R19946991">'199'!$D$125</definedName>
    <definedName name="R19946992">'199'!$E$125</definedName>
    <definedName name="R19946993">'199'!$F$125</definedName>
    <definedName name="R19946994">'199'!$G$125</definedName>
    <definedName name="R19947001">'199'!$D$126</definedName>
    <definedName name="R19947002">'199'!$E$126</definedName>
    <definedName name="R19947003">'199'!$F$126</definedName>
    <definedName name="R19947004">'199'!$G$126</definedName>
    <definedName name="R19947021">'199'!$D$127</definedName>
    <definedName name="R19947022">'199'!$E$127</definedName>
    <definedName name="R19947023">'199'!$F$127</definedName>
    <definedName name="R19947024">'199'!$G$127</definedName>
    <definedName name="R19947041">'199'!$D$128</definedName>
    <definedName name="R19947042">'199'!$E$128</definedName>
    <definedName name="R19947043">'199'!$F$128</definedName>
    <definedName name="R19947044">'199'!$G$128</definedName>
    <definedName name="R19947051">'199'!$D$129</definedName>
    <definedName name="R19947052">'199'!$E$129</definedName>
    <definedName name="R19947053">'199'!$F$129</definedName>
    <definedName name="R19947054">'199'!$G$129</definedName>
    <definedName name="R19947061">'199'!$D$130</definedName>
    <definedName name="R19947062">'199'!$E$130</definedName>
    <definedName name="R19947063">'199'!$F$130</definedName>
    <definedName name="R19947064">'199'!$G$130</definedName>
    <definedName name="R19947071">'199'!$D$131</definedName>
    <definedName name="R19947072">'199'!$E$131</definedName>
    <definedName name="R19947073">'199'!$F$131</definedName>
    <definedName name="R19947074">'199'!$G$131</definedName>
    <definedName name="R19947081">'199'!$D$132</definedName>
    <definedName name="R19947082">'199'!$E$132</definedName>
    <definedName name="R19947083">'199'!$F$132</definedName>
    <definedName name="R19947084">'199'!$G$132</definedName>
    <definedName name="R19947221">'199'!$D$133</definedName>
    <definedName name="R19947222">'199'!$E$133</definedName>
    <definedName name="R19947223">'199'!$F$133</definedName>
    <definedName name="R19947224">'199'!$G$133</definedName>
    <definedName name="R19947231">'199'!$D$134</definedName>
    <definedName name="R19947232">'199'!$E$134</definedName>
    <definedName name="R19947233">'199'!$F$134</definedName>
    <definedName name="R19947234">'199'!$G$134</definedName>
    <definedName name="R19947241">'199'!$D$135</definedName>
    <definedName name="R19947242">'199'!$E$135</definedName>
    <definedName name="R19947243">'199'!$F$135</definedName>
    <definedName name="R19947244">'199'!$G$135</definedName>
    <definedName name="R19947271">'199'!$D$136</definedName>
    <definedName name="R19947272">'199'!$E$136</definedName>
    <definedName name="R19947273">'199'!$F$136</definedName>
    <definedName name="R19947274">'199'!$G$136</definedName>
    <definedName name="R19947281">'199'!$D$137</definedName>
    <definedName name="R19947282">'199'!$E$137</definedName>
    <definedName name="R19947283">'199'!$F$137</definedName>
    <definedName name="R19947284">'199'!$G$137</definedName>
    <definedName name="R19947291">'199'!$D$138</definedName>
    <definedName name="R19947292">'199'!$E$138</definedName>
    <definedName name="R19947293">'199'!$F$138</definedName>
    <definedName name="R19947294">'199'!$G$138</definedName>
    <definedName name="R19947311">'199'!$D$139</definedName>
    <definedName name="R19947312">'199'!$E$139</definedName>
    <definedName name="R19947313">'199'!$F$139</definedName>
    <definedName name="R19947314">'199'!$G$139</definedName>
    <definedName name="R19947321">'199'!$D$140</definedName>
    <definedName name="R19947322">'199'!$E$140</definedName>
    <definedName name="R19947323">'199'!$F$140</definedName>
    <definedName name="R19947324">'199'!$G$140</definedName>
    <definedName name="R19947331">'199'!$D$141</definedName>
    <definedName name="R19947332">'199'!$E$141</definedName>
    <definedName name="R19947333">'199'!$F$141</definedName>
    <definedName name="R19947334">'199'!$G$141</definedName>
    <definedName name="R19947371">'199'!$D$142</definedName>
    <definedName name="R19947372">'199'!$E$142</definedName>
    <definedName name="R19947373">'199'!$F$142</definedName>
    <definedName name="R19947374">'199'!$G$142</definedName>
    <definedName name="R19947381">'199'!$D$143</definedName>
    <definedName name="R19947382">'199'!$E$143</definedName>
    <definedName name="R19947383">'199'!$F$143</definedName>
    <definedName name="R19947384">'199'!$G$143</definedName>
    <definedName name="R19947391">'199'!$D$144</definedName>
    <definedName name="R19947392">'199'!$E$144</definedName>
    <definedName name="R19947393">'199'!$F$144</definedName>
    <definedName name="R19947394">'199'!$G$144</definedName>
    <definedName name="R19947401">'199'!$D$145</definedName>
    <definedName name="R19947402">'199'!$E$145</definedName>
    <definedName name="R19947403">'199'!$F$145</definedName>
    <definedName name="R19947404">'199'!$G$145</definedName>
    <definedName name="R19947411">'199'!$D$146</definedName>
    <definedName name="R19947412">'199'!$E$146</definedName>
    <definedName name="R19947413">'199'!$F$146</definedName>
    <definedName name="R19947414">'199'!$G$146</definedName>
    <definedName name="R19947421">'199'!$D$147</definedName>
    <definedName name="R19947422">'199'!$E$147</definedName>
    <definedName name="R19947423">'199'!$F$147</definedName>
    <definedName name="R19947424">'199'!$G$147</definedName>
    <definedName name="R19947431">'199'!$D$148</definedName>
    <definedName name="R19947432">'199'!$E$148</definedName>
    <definedName name="R19947433">'199'!$F$148</definedName>
    <definedName name="R19947434">'199'!$G$148</definedName>
    <definedName name="R19947441">'199'!$D$149</definedName>
    <definedName name="R19947442">'199'!$E$149</definedName>
    <definedName name="R19947443">'199'!$F$149</definedName>
    <definedName name="R19947444">'199'!$G$149</definedName>
    <definedName name="R19947451">'199'!$D$150</definedName>
    <definedName name="R19947452">'199'!$E$150</definedName>
    <definedName name="R19947453">'199'!$F$150</definedName>
    <definedName name="R19947454">'199'!$G$150</definedName>
    <definedName name="R19947461">'199'!$D$151</definedName>
    <definedName name="R19947462">'199'!$E$151</definedName>
    <definedName name="R19947463">'199'!$F$151</definedName>
    <definedName name="R19947464">'199'!$G$151</definedName>
    <definedName name="R19947471">'199'!$D$152</definedName>
    <definedName name="R19947472">'199'!$E$152</definedName>
    <definedName name="R19947473">'199'!$F$152</definedName>
    <definedName name="R19947474">'199'!$G$152</definedName>
    <definedName name="R19947481">'199'!$D$153</definedName>
    <definedName name="R19947482">'199'!$E$153</definedName>
    <definedName name="R19947483">'199'!$F$153</definedName>
    <definedName name="R19947484">'199'!$G$153</definedName>
    <definedName name="R19947501">'199'!$D$154</definedName>
    <definedName name="R19947502">'199'!$E$154</definedName>
    <definedName name="R19947503">'199'!$F$154</definedName>
    <definedName name="R19947504">'199'!$G$154</definedName>
    <definedName name="R19947521">'199'!$D$155</definedName>
    <definedName name="R19947522">'199'!$E$155</definedName>
    <definedName name="R19947523">'199'!$F$155</definedName>
    <definedName name="R19947524">'199'!$G$155</definedName>
    <definedName name="R19947531">'199'!$D$156</definedName>
    <definedName name="R19947532">'199'!$E$156</definedName>
    <definedName name="R19947533">'199'!$F$156</definedName>
    <definedName name="R19947534">'199'!$G$156</definedName>
    <definedName name="R19947541">'199'!$D$157</definedName>
    <definedName name="R19947542">'199'!$E$157</definedName>
    <definedName name="R19947543">'199'!$F$157</definedName>
    <definedName name="R19947544">'199'!$G$157</definedName>
    <definedName name="R19947551">'199'!$D$158</definedName>
    <definedName name="R19947552">'199'!$E$158</definedName>
    <definedName name="R19947553">'199'!$F$158</definedName>
    <definedName name="R19947554">'199'!$G$158</definedName>
    <definedName name="R19947561">'199'!$D$159</definedName>
    <definedName name="R19947562">'199'!$E$159</definedName>
    <definedName name="R19947563">'199'!$F$159</definedName>
    <definedName name="R19947564">'199'!$G$159</definedName>
    <definedName name="R19947571">'199'!$D$160</definedName>
    <definedName name="R19947572">'199'!$E$160</definedName>
    <definedName name="R19947573">'199'!$F$160</definedName>
    <definedName name="R19947574">'199'!$G$160</definedName>
    <definedName name="R19947581">'199'!$D$161</definedName>
    <definedName name="R19947582">'199'!$E$161</definedName>
    <definedName name="R19947583">'199'!$F$161</definedName>
    <definedName name="R19947584">'199'!$G$161</definedName>
    <definedName name="R19947591">'199'!$D$162</definedName>
    <definedName name="R19947592">'199'!$E$162</definedName>
    <definedName name="R19947593">'199'!$F$162</definedName>
    <definedName name="R19947594">'199'!$G$162</definedName>
    <definedName name="R19947601">'199'!$D$163</definedName>
    <definedName name="R19947602">'199'!$E$163</definedName>
    <definedName name="R19947603">'199'!$F$163</definedName>
    <definedName name="R19947604">'199'!$G$163</definedName>
    <definedName name="R19947701">'199'!$D$164</definedName>
    <definedName name="R19947702">'199'!$E$164</definedName>
    <definedName name="R19947703">'199'!$F$164</definedName>
    <definedName name="R19947704">'199'!$G$164</definedName>
    <definedName name="R19947711">'199'!$D$165</definedName>
    <definedName name="R19947712">'199'!$E$165</definedName>
    <definedName name="R19947713">'199'!$F$165</definedName>
    <definedName name="R19947714">'199'!$G$165</definedName>
    <definedName name="R19947721">'199'!$D$166</definedName>
    <definedName name="R19947722">'199'!$E$166</definedName>
    <definedName name="R19947723">'199'!$F$166</definedName>
    <definedName name="R19947724">'199'!$G$166</definedName>
    <definedName name="R19947731">'199'!$D$167</definedName>
    <definedName name="R19947732">'199'!$E$167</definedName>
    <definedName name="R19947733">'199'!$F$167</definedName>
    <definedName name="R19947734">'199'!$G$167</definedName>
    <definedName name="R19947741">'199'!$D$168</definedName>
    <definedName name="R19947742">'199'!$E$168</definedName>
    <definedName name="R19947743">'199'!$F$168</definedName>
    <definedName name="R19947744">'199'!$G$168</definedName>
    <definedName name="R19947751">'199'!$D$169</definedName>
    <definedName name="R19947752">'199'!$E$169</definedName>
    <definedName name="R19947753">'199'!$F$169</definedName>
    <definedName name="R19947754">'199'!$G$169</definedName>
    <definedName name="R19947761">'199'!$D$170</definedName>
    <definedName name="R19947762">'199'!$E$170</definedName>
    <definedName name="R19947763">'199'!$F$170</definedName>
    <definedName name="R19947764">'199'!$G$170</definedName>
    <definedName name="R19947771">'199'!$D$171</definedName>
    <definedName name="R19947772">'199'!$E$171</definedName>
    <definedName name="R19947773">'199'!$F$171</definedName>
    <definedName name="R19947774">'199'!$G$171</definedName>
    <definedName name="R19947801">'199'!$D$172</definedName>
    <definedName name="R19947802">'199'!$E$172</definedName>
    <definedName name="R19947803">'199'!$F$172</definedName>
    <definedName name="R19947804">'199'!$G$172</definedName>
    <definedName name="R19947811">'199'!$D$173</definedName>
    <definedName name="R19947812">'199'!$E$173</definedName>
    <definedName name="R19947813">'199'!$F$173</definedName>
    <definedName name="R19947814">'199'!$G$173</definedName>
    <definedName name="R19947821">'199'!$D$174</definedName>
    <definedName name="R19947822">'199'!$E$174</definedName>
    <definedName name="R19947823">'199'!$F$174</definedName>
    <definedName name="R19947824">'199'!$G$174</definedName>
    <definedName name="R19947831">'199'!$D$175</definedName>
    <definedName name="R19947832">'199'!$E$175</definedName>
    <definedName name="R19947833">'199'!$F$175</definedName>
    <definedName name="R19947834">'199'!$G$175</definedName>
    <definedName name="R19947841">'199'!$D$176</definedName>
    <definedName name="R19947842">'199'!$E$176</definedName>
    <definedName name="R19947843">'199'!$F$176</definedName>
    <definedName name="R19947844">'199'!$G$176</definedName>
    <definedName name="R19947901">'199'!$D$177</definedName>
    <definedName name="R19947902">'199'!$E$177</definedName>
    <definedName name="R19947903">'199'!$F$177</definedName>
    <definedName name="R19947904">'199'!$G$177</definedName>
    <definedName name="R19947921">'199'!$D$178</definedName>
    <definedName name="R19947922">'199'!$E$178</definedName>
    <definedName name="R19947923">'199'!$F$178</definedName>
    <definedName name="R19947924">'199'!$G$178</definedName>
    <definedName name="R19947941">'199'!$D$179</definedName>
    <definedName name="R19947942">'199'!$E$179</definedName>
    <definedName name="R19947943">'199'!$F$179</definedName>
    <definedName name="R19947944">'199'!$G$179</definedName>
    <definedName name="R19947961">'199'!$D$180</definedName>
    <definedName name="R19947962">'199'!$E$180</definedName>
    <definedName name="R19947963">'199'!$F$180</definedName>
    <definedName name="R19947964">'199'!$G$180</definedName>
    <definedName name="R19948001">'199'!$D$181</definedName>
    <definedName name="R19948002">'199'!$E$181</definedName>
    <definedName name="R19948003">'199'!$F$181</definedName>
    <definedName name="R19948004">'199'!$G$181</definedName>
    <definedName name="R19948051">'199'!$D$182</definedName>
    <definedName name="R19948052">'199'!$E$182</definedName>
    <definedName name="R19948053">'199'!$F$182</definedName>
    <definedName name="R19948054">'199'!$G$182</definedName>
    <definedName name="R19948091">'199'!$D$183</definedName>
    <definedName name="R19948092">'199'!$E$183</definedName>
    <definedName name="R19948093">'199'!$F$183</definedName>
    <definedName name="R19948094">'199'!$G$183</definedName>
    <definedName name="R19948101">'199'!$D$184</definedName>
    <definedName name="R19948102">'199'!$E$184</definedName>
    <definedName name="R19948103">'199'!$F$184</definedName>
    <definedName name="R19948104">'199'!$G$184</definedName>
    <definedName name="R19948111">'199'!$D$185</definedName>
    <definedName name="R19948112">'199'!$E$185</definedName>
    <definedName name="R19948113">'199'!$F$185</definedName>
    <definedName name="R19948114">'199'!$G$185</definedName>
    <definedName name="R19948201">'199'!$D$186</definedName>
    <definedName name="R19948202">'199'!$E$186</definedName>
    <definedName name="R19948203">'199'!$F$186</definedName>
    <definedName name="R19948204">'199'!$G$186</definedName>
    <definedName name="R19948211">'199'!$D$187</definedName>
    <definedName name="R19948212">'199'!$E$187</definedName>
    <definedName name="R19948213">'199'!$F$187</definedName>
    <definedName name="R19948214">'199'!$G$187</definedName>
    <definedName name="R19948221">'199'!$D$188</definedName>
    <definedName name="R19948222">'199'!$E$188</definedName>
    <definedName name="R19948223">'199'!$F$188</definedName>
    <definedName name="R19948224">'199'!$G$188</definedName>
    <definedName name="R19948231">'199'!$D$189</definedName>
    <definedName name="R19948232">'199'!$E$189</definedName>
    <definedName name="R19948233">'199'!$F$189</definedName>
    <definedName name="R19948234">'199'!$G$189</definedName>
    <definedName name="R19948241">'199'!$D$190</definedName>
    <definedName name="R19948242">'199'!$E$190</definedName>
    <definedName name="R19948243">'199'!$F$190</definedName>
    <definedName name="R19948244">'199'!$G$190</definedName>
    <definedName name="R19948991">'199'!$D$191</definedName>
    <definedName name="R19948992">'199'!$E$191</definedName>
    <definedName name="R19948993">'199'!$F$191</definedName>
    <definedName name="R19948994">'199'!$G$191</definedName>
    <definedName name="R19955001">'199'!$D$192</definedName>
    <definedName name="R19955002">'199'!$E$192</definedName>
    <definedName name="R19955003">'199'!$F$192</definedName>
    <definedName name="R19955004">'199'!$G$192</definedName>
    <definedName name="R19955051">'199'!$D$193</definedName>
    <definedName name="R19955052">'199'!$E$193</definedName>
    <definedName name="R19955053">'199'!$F$193</definedName>
    <definedName name="R19955054">'199'!$G$193</definedName>
    <definedName name="R19955101">'199'!$D$194</definedName>
    <definedName name="R19955102">'199'!$E$194</definedName>
    <definedName name="R19955103">'199'!$F$194</definedName>
    <definedName name="R19955104">'199'!$G$194</definedName>
    <definedName name="R19955151">'199'!$D$195</definedName>
    <definedName name="R19955152">'199'!$E$195</definedName>
    <definedName name="R19955153">'199'!$F$195</definedName>
    <definedName name="R19955154">'199'!$G$195</definedName>
    <definedName name="R19955301">'199'!$D$196</definedName>
    <definedName name="R19955302">'199'!$E$196</definedName>
    <definedName name="R19955303">'199'!$F$196</definedName>
    <definedName name="R19955304">'199'!$G$196</definedName>
    <definedName name="R19955351">'199'!$D$197</definedName>
    <definedName name="R19955352">'199'!$E$197</definedName>
    <definedName name="R19955353">'199'!$F$197</definedName>
    <definedName name="R19955354">'199'!$G$197</definedName>
    <definedName name="R19955401">'199'!$D$198</definedName>
    <definedName name="R19955402">'199'!$E$198</definedName>
    <definedName name="R19955403">'199'!$F$198</definedName>
    <definedName name="R19955404">'199'!$G$198</definedName>
    <definedName name="R19955411">'199'!$D$199</definedName>
    <definedName name="R19955412">'199'!$E$199</definedName>
    <definedName name="R19955413">'199'!$F$199</definedName>
    <definedName name="R19955414">'199'!$G$199</definedName>
    <definedName name="R19955421">'199'!$D$200</definedName>
    <definedName name="R19955422">'199'!$E$200</definedName>
    <definedName name="R19955423">'199'!$F$200</definedName>
    <definedName name="R19955424">'199'!$G$200</definedName>
    <definedName name="R19955451">'199'!$D$201</definedName>
    <definedName name="R19955452">'199'!$E$201</definedName>
    <definedName name="R19955453">'199'!$F$201</definedName>
    <definedName name="R19955454">'199'!$G$201</definedName>
    <definedName name="R19955501">'199'!$D$202</definedName>
    <definedName name="R19955502">'199'!$E$202</definedName>
    <definedName name="R19955503">'199'!$F$202</definedName>
    <definedName name="R19955504">'199'!$G$202</definedName>
    <definedName name="R19955551">'199'!$D$203</definedName>
    <definedName name="R19955552">'199'!$E$203</definedName>
    <definedName name="R19955553">'199'!$F$203</definedName>
    <definedName name="R19955554">'199'!$G$203</definedName>
    <definedName name="R19955601">'199'!$D$204</definedName>
    <definedName name="R19955602">'199'!$E$204</definedName>
    <definedName name="R19955603">'199'!$F$204</definedName>
    <definedName name="R19955604">'199'!$G$204</definedName>
    <definedName name="R19955611">'199'!$D$205</definedName>
    <definedName name="R19955612">'199'!$E$205</definedName>
    <definedName name="R19955613">'199'!$F$205</definedName>
    <definedName name="R19955614">'199'!$G$205</definedName>
    <definedName name="R19955651">'199'!$D$206</definedName>
    <definedName name="R19955652">'199'!$E$206</definedName>
    <definedName name="R19955653">'199'!$F$206</definedName>
    <definedName name="R19955654">'199'!$G$206</definedName>
    <definedName name="R19955661">'199'!$D$207</definedName>
    <definedName name="R19955662">'199'!$E$207</definedName>
    <definedName name="R19955663">'199'!$F$207</definedName>
    <definedName name="R19955664">'199'!$G$207</definedName>
    <definedName name="R19955671">'199'!$D$208</definedName>
    <definedName name="R19955672">'199'!$E$208</definedName>
    <definedName name="R19955673">'199'!$F$208</definedName>
    <definedName name="R19955674">'199'!$G$208</definedName>
    <definedName name="R19955681">'199'!$D$209</definedName>
    <definedName name="R19955682">'199'!$E$209</definedName>
    <definedName name="R19955683">'199'!$F$209</definedName>
    <definedName name="R19955684">'199'!$G$209</definedName>
    <definedName name="R19955851">'199'!$D$210</definedName>
    <definedName name="R19955852">'199'!$E$210</definedName>
    <definedName name="R19955853">'199'!$F$210</definedName>
    <definedName name="R19955854">'199'!$G$210</definedName>
    <definedName name="R19955861">'199'!$D$211</definedName>
    <definedName name="R19955862">'199'!$E$211</definedName>
    <definedName name="R19955863">'199'!$F$211</definedName>
    <definedName name="R19955864">'199'!$G$211</definedName>
    <definedName name="R19955871">'199'!$D$212</definedName>
    <definedName name="R19955872">'199'!$E$212</definedName>
    <definedName name="R19955873">'199'!$F$212</definedName>
    <definedName name="R19955874">'199'!$G$212</definedName>
    <definedName name="R19955881">'199'!$D$213</definedName>
    <definedName name="R19955882">'199'!$E$213</definedName>
    <definedName name="R19955883">'199'!$F$213</definedName>
    <definedName name="R19955884">'199'!$G$213</definedName>
    <definedName name="R19955891">'199'!$D$214</definedName>
    <definedName name="R19955892">'199'!$E$214</definedName>
    <definedName name="R19955893">'199'!$F$214</definedName>
    <definedName name="R19955894">'199'!$G$214</definedName>
    <definedName name="R19959991">'199'!$D$215</definedName>
    <definedName name="R19959992">'199'!$E$215</definedName>
    <definedName name="R19959993">'199'!$F$215</definedName>
    <definedName name="R19959994">'199'!$G$215</definedName>
    <definedName name="R19960091">'199'!$D$216</definedName>
    <definedName name="R19960092">'199'!$E$216</definedName>
    <definedName name="R19960093">'199'!$F$216</definedName>
    <definedName name="R19960094">'199'!$G$216</definedName>
    <definedName name="R19960101">'199'!$D$217</definedName>
    <definedName name="R19960102">'199'!$E$217</definedName>
    <definedName name="R19960103">'199'!$F$217</definedName>
    <definedName name="R19960104">'199'!$G$217</definedName>
    <definedName name="R19960151">'199'!$D$218</definedName>
    <definedName name="R19960152">'199'!$E$218</definedName>
    <definedName name="R19960153">'199'!$F$218</definedName>
    <definedName name="R19960154">'199'!$G$218</definedName>
    <definedName name="R19960201">'199'!$D$219</definedName>
    <definedName name="R19960202">'199'!$E$219</definedName>
    <definedName name="R19960203">'199'!$F$219</definedName>
    <definedName name="R19960204">'199'!$G$219</definedName>
    <definedName name="R19960251">'199'!$D$220</definedName>
    <definedName name="R19960252">'199'!$E$220</definedName>
    <definedName name="R19960253">'199'!$F$220</definedName>
    <definedName name="R19960254">'199'!$G$220</definedName>
    <definedName name="R19960301">'199'!$D$221</definedName>
    <definedName name="R19960302">'199'!$E$221</definedName>
    <definedName name="R19960303">'199'!$F$221</definedName>
    <definedName name="R19960304">'199'!$G$221</definedName>
    <definedName name="R19960351">'199'!$D$222</definedName>
    <definedName name="R19960352">'199'!$E$222</definedName>
    <definedName name="R19960353">'199'!$F$222</definedName>
    <definedName name="R19960354">'199'!$G$222</definedName>
    <definedName name="R19960401">'199'!$D$223</definedName>
    <definedName name="R19960402">'199'!$E$223</definedName>
    <definedName name="R19960403">'199'!$F$223</definedName>
    <definedName name="R19960404">'199'!$G$223</definedName>
    <definedName name="R19960451">'199'!$D$224</definedName>
    <definedName name="R19960452">'199'!$E$224</definedName>
    <definedName name="R19960453">'199'!$F$224</definedName>
    <definedName name="R19960454">'199'!$G$224</definedName>
    <definedName name="R19960501">'199'!$D$225</definedName>
    <definedName name="R19960502">'199'!$E$225</definedName>
    <definedName name="R19960503">'199'!$F$225</definedName>
    <definedName name="R19960504">'199'!$G$225</definedName>
    <definedName name="R19960551">'199'!$D$226</definedName>
    <definedName name="R19960552">'199'!$E$226</definedName>
    <definedName name="R19960553">'199'!$F$226</definedName>
    <definedName name="R19960554">'199'!$G$226</definedName>
    <definedName name="R19960601">'199'!$D$227</definedName>
    <definedName name="R19960602">'199'!$E$227</definedName>
    <definedName name="R19960603">'199'!$F$227</definedName>
    <definedName name="R19960604">'199'!$G$227</definedName>
    <definedName name="R19960651">'199'!$D$228</definedName>
    <definedName name="R19960652">'199'!$E$228</definedName>
    <definedName name="R19960653">'199'!$F$228</definedName>
    <definedName name="R19960654">'199'!$G$228</definedName>
    <definedName name="R19960701">'199'!$D$229</definedName>
    <definedName name="R19960702">'199'!$E$229</definedName>
    <definedName name="R19960703">'199'!$F$229</definedName>
    <definedName name="R19960704">'199'!$G$229</definedName>
    <definedName name="R19960751">'199'!$D$230</definedName>
    <definedName name="R19960752">'199'!$E$230</definedName>
    <definedName name="R19960753">'199'!$F$230</definedName>
    <definedName name="R19960754">'199'!$G$230</definedName>
    <definedName name="R19960801">'199'!$D$231</definedName>
    <definedName name="R19960802">'199'!$E$231</definedName>
    <definedName name="R19960803">'199'!$F$231</definedName>
    <definedName name="R19960804">'199'!$G$231</definedName>
    <definedName name="R19960851">'199'!$D$232</definedName>
    <definedName name="R19960852">'199'!$E$232</definedName>
    <definedName name="R19960853">'199'!$F$232</definedName>
    <definedName name="R19960854">'199'!$G$232</definedName>
    <definedName name="R19960901">'199'!$D$233</definedName>
    <definedName name="R19960902">'199'!$E$233</definedName>
    <definedName name="R19960903">'199'!$F$233</definedName>
    <definedName name="R19960904">'199'!$G$233</definedName>
    <definedName name="R19960951">'199'!$D$234</definedName>
    <definedName name="R19960952">'199'!$E$234</definedName>
    <definedName name="R19960953">'199'!$F$234</definedName>
    <definedName name="R19960954">'199'!$G$234</definedName>
    <definedName name="R19961001">'199'!$D$235</definedName>
    <definedName name="R19961002">'199'!$E$235</definedName>
    <definedName name="R19961003">'199'!$F$235</definedName>
    <definedName name="R19961004">'199'!$G$235</definedName>
    <definedName name="R19961051">'199'!$D$236</definedName>
    <definedName name="R19961052">'199'!$E$236</definedName>
    <definedName name="R19961053">'199'!$F$236</definedName>
    <definedName name="R19961054">'199'!$G$236</definedName>
    <definedName name="R19961101">'199'!$D$237</definedName>
    <definedName name="R19961102">'199'!$E$237</definedName>
    <definedName name="R19961103">'199'!$F$237</definedName>
    <definedName name="R19961104">'199'!$G$237</definedName>
    <definedName name="R19961151">'199'!$D$238</definedName>
    <definedName name="R19961152">'199'!$E$238</definedName>
    <definedName name="R19961153">'199'!$F$238</definedName>
    <definedName name="R19961154">'199'!$G$238</definedName>
    <definedName name="R19961201">'199'!$D$239</definedName>
    <definedName name="R19961202">'199'!$E$239</definedName>
    <definedName name="R19961203">'199'!$F$239</definedName>
    <definedName name="R19961204">'199'!$G$239</definedName>
    <definedName name="R19962001">'199'!$D$240</definedName>
    <definedName name="R19962002">'199'!$E$240</definedName>
    <definedName name="R19962003">'199'!$F$240</definedName>
    <definedName name="R19962004">'199'!$G$240</definedName>
    <definedName name="R19962051">'199'!$D$241</definedName>
    <definedName name="R19962052">'199'!$E$241</definedName>
    <definedName name="R19962053">'199'!$F$241</definedName>
    <definedName name="R19962054">'199'!$G$241</definedName>
    <definedName name="R19962101">'199'!$D$242</definedName>
    <definedName name="R19962102">'199'!$E$242</definedName>
    <definedName name="R19962103">'199'!$F$242</definedName>
    <definedName name="R19962104">'199'!$G$242</definedName>
    <definedName name="R19962151">'199'!$D$243</definedName>
    <definedName name="R19962152">'199'!$E$243</definedName>
    <definedName name="R19962153">'199'!$F$243</definedName>
    <definedName name="R19962154">'199'!$G$243</definedName>
    <definedName name="R19962201">'199'!$D$244</definedName>
    <definedName name="R19962202">'199'!$E$244</definedName>
    <definedName name="R19962203">'199'!$F$244</definedName>
    <definedName name="R19962204">'199'!$G$244</definedName>
    <definedName name="R19962251">'199'!$D$245</definedName>
    <definedName name="R19962252">'199'!$E$245</definedName>
    <definedName name="R19962253">'199'!$F$245</definedName>
    <definedName name="R19962254">'199'!$G$245</definedName>
    <definedName name="R19962301">'199'!$D$246</definedName>
    <definedName name="R19962302">'199'!$E$246</definedName>
    <definedName name="R19962303">'199'!$F$246</definedName>
    <definedName name="R19962304">'199'!$G$246</definedName>
    <definedName name="R19962321">'199'!$D$247</definedName>
    <definedName name="R19962322">'199'!$E$247</definedName>
    <definedName name="R19962323">'199'!$F$247</definedName>
    <definedName name="R19962324">'199'!$G$247</definedName>
    <definedName name="R19962351">'199'!$D$248</definedName>
    <definedName name="R19962352">'199'!$E$248</definedName>
    <definedName name="R19962353">'199'!$F$248</definedName>
    <definedName name="R19962354">'199'!$G$248</definedName>
    <definedName name="R19962371">'199'!$D$249</definedName>
    <definedName name="R19962372">'199'!$E$249</definedName>
    <definedName name="R19962373">'199'!$F$249</definedName>
    <definedName name="R19962374">'199'!$G$249</definedName>
    <definedName name="R19962401">'199'!$D$250</definedName>
    <definedName name="R19962402">'199'!$E$250</definedName>
    <definedName name="R19962403">'199'!$F$250</definedName>
    <definedName name="R19962404">'199'!$G$250</definedName>
    <definedName name="R19962451">'199'!$D$251</definedName>
    <definedName name="R19962452">'199'!$E$251</definedName>
    <definedName name="R19962453">'199'!$F$251</definedName>
    <definedName name="R19962454">'199'!$G$251</definedName>
    <definedName name="R19962501">'199'!$D$252</definedName>
    <definedName name="R19962502">'199'!$E$252</definedName>
    <definedName name="R19962503">'199'!$F$252</definedName>
    <definedName name="R19962504">'199'!$G$252</definedName>
    <definedName name="R19962551">'199'!$D$253</definedName>
    <definedName name="R19962552">'199'!$E$253</definedName>
    <definedName name="R19962553">'199'!$F$253</definedName>
    <definedName name="R19962554">'199'!$G$253</definedName>
    <definedName name="R19962601">'199'!$D$254</definedName>
    <definedName name="R19962602">'199'!$E$254</definedName>
    <definedName name="R19962603">'199'!$F$254</definedName>
    <definedName name="R19962604">'199'!$G$254</definedName>
    <definedName name="R19962621">'199'!$D$255</definedName>
    <definedName name="R19962622">'199'!$E$255</definedName>
    <definedName name="R19962623">'199'!$F$255</definedName>
    <definedName name="R19962624">'199'!$G$255</definedName>
    <definedName name="R19962651">'199'!$D$256</definedName>
    <definedName name="R19962652">'199'!$E$256</definedName>
    <definedName name="R19962653">'199'!$F$256</definedName>
    <definedName name="R19962654">'199'!$G$256</definedName>
    <definedName name="R19962701">'199'!$D$257</definedName>
    <definedName name="R19962702">'199'!$E$257</definedName>
    <definedName name="R19962703">'199'!$F$257</definedName>
    <definedName name="R19962704">'199'!$G$257</definedName>
    <definedName name="R19962751">'199'!$D$258</definedName>
    <definedName name="R19962752">'199'!$E$258</definedName>
    <definedName name="R19962753">'199'!$F$258</definedName>
    <definedName name="R19962754">'199'!$G$258</definedName>
    <definedName name="R19962761">'199'!$D$259</definedName>
    <definedName name="R19962762">'199'!$E$259</definedName>
    <definedName name="R19962763">'199'!$F$259</definedName>
    <definedName name="R19962764">'199'!$G$259</definedName>
    <definedName name="R19962771">'199'!$D$260</definedName>
    <definedName name="R19962772">'199'!$E$260</definedName>
    <definedName name="R19962773">'199'!$F$260</definedName>
    <definedName name="R19962774">'199'!$G$260</definedName>
    <definedName name="R19962781">'199'!$D$261</definedName>
    <definedName name="R19962782">'199'!$E$261</definedName>
    <definedName name="R19962783">'199'!$F$261</definedName>
    <definedName name="R19962784">'199'!$G$261</definedName>
    <definedName name="R19962791">'199'!$D$262</definedName>
    <definedName name="R19962792">'199'!$E$262</definedName>
    <definedName name="R19962793">'199'!$F$262</definedName>
    <definedName name="R19962794">'199'!$G$262</definedName>
    <definedName name="R19962801">'199'!$D$263</definedName>
    <definedName name="R19962802">'199'!$E$263</definedName>
    <definedName name="R19962803">'199'!$F$263</definedName>
    <definedName name="R19962804">'199'!$G$263</definedName>
    <definedName name="R19962811">'199'!$D$264</definedName>
    <definedName name="R19962812">'199'!$E$264</definedName>
    <definedName name="R19962813">'199'!$F$264</definedName>
    <definedName name="R19962814">'199'!$G$264</definedName>
    <definedName name="R19962821">'199'!$D$265</definedName>
    <definedName name="R19962822">'199'!$E$265</definedName>
    <definedName name="R19962823">'199'!$F$265</definedName>
    <definedName name="R19962824">'199'!$G$265</definedName>
    <definedName name="R19962831">'199'!$D$266</definedName>
    <definedName name="R19962832">'199'!$E$266</definedName>
    <definedName name="R19962833">'199'!$F$266</definedName>
    <definedName name="R19962834">'199'!$G$266</definedName>
    <definedName name="R19962841">'199'!$D$267</definedName>
    <definedName name="R19962842">'199'!$E$267</definedName>
    <definedName name="R19962843">'199'!$F$267</definedName>
    <definedName name="R19962844">'199'!$G$267</definedName>
    <definedName name="R19962851">'199'!$D$268</definedName>
    <definedName name="R19962852">'199'!$E$268</definedName>
    <definedName name="R19962853">'199'!$F$268</definedName>
    <definedName name="R19962854">'199'!$G$268</definedName>
    <definedName name="R19962861">'199'!$D$269</definedName>
    <definedName name="R19962862">'199'!$E$269</definedName>
    <definedName name="R19962863">'199'!$F$269</definedName>
    <definedName name="R19962864">'199'!$G$269</definedName>
    <definedName name="R19962901">'199'!$D$270</definedName>
    <definedName name="R19962902">'199'!$E$270</definedName>
    <definedName name="R19962903">'199'!$F$270</definedName>
    <definedName name="R19962904">'199'!$G$270</definedName>
    <definedName name="R19962951">'199'!$D$271</definedName>
    <definedName name="R19962952">'199'!$E$271</definedName>
    <definedName name="R19962953">'199'!$F$271</definedName>
    <definedName name="R19962954">'199'!$G$271</definedName>
    <definedName name="R19964001">'199'!$D$272</definedName>
    <definedName name="R19964002">'199'!$E$272</definedName>
    <definedName name="R19964003">'199'!$F$272</definedName>
    <definedName name="R19964004">'199'!$G$272</definedName>
    <definedName name="R19964051">'199'!$D$273</definedName>
    <definedName name="R19964052">'199'!$E$273</definedName>
    <definedName name="R19964053">'199'!$F$273</definedName>
    <definedName name="R19964054">'199'!$G$273</definedName>
    <definedName name="R19964101">'199'!$D$274</definedName>
    <definedName name="R19964102">'199'!$E$274</definedName>
    <definedName name="R19964103">'199'!$F$274</definedName>
    <definedName name="R19964104">'199'!$G$274</definedName>
    <definedName name="R19964151">'199'!$D$275</definedName>
    <definedName name="R19964152">'199'!$E$275</definedName>
    <definedName name="R19964153">'199'!$F$275</definedName>
    <definedName name="R19964154">'199'!$G$275</definedName>
    <definedName name="R19964201">'199'!$D$276</definedName>
    <definedName name="R19964202">'199'!$E$276</definedName>
    <definedName name="R19964203">'199'!$F$276</definedName>
    <definedName name="R19964204">'199'!$G$276</definedName>
    <definedName name="R19964251">'199'!$D$277</definedName>
    <definedName name="R19964252">'199'!$E$277</definedName>
    <definedName name="R19964253">'199'!$F$277</definedName>
    <definedName name="R19964254">'199'!$G$277</definedName>
    <definedName name="R19964261">'199'!$D$278</definedName>
    <definedName name="R19964262">'199'!$E$278</definedName>
    <definedName name="R19964263">'199'!$F$278</definedName>
    <definedName name="R19964264">'199'!$G$278</definedName>
    <definedName name="R19964301">'199'!$D$279</definedName>
    <definedName name="R19964302">'199'!$E$279</definedName>
    <definedName name="R19964303">'199'!$F$279</definedName>
    <definedName name="R19964304">'199'!$G$279</definedName>
    <definedName name="R19964321">'199'!$D$280</definedName>
    <definedName name="R19964322">'199'!$E$280</definedName>
    <definedName name="R19964323">'199'!$F$280</definedName>
    <definedName name="R19964324">'199'!$G$280</definedName>
    <definedName name="R19964351">'199'!$D$281</definedName>
    <definedName name="R19964352">'199'!$E$281</definedName>
    <definedName name="R19964353">'199'!$F$281</definedName>
    <definedName name="R19964354">'199'!$G$281</definedName>
    <definedName name="R19964401">'199'!$D$282</definedName>
    <definedName name="R19964402">'199'!$E$282</definedName>
    <definedName name="R19964403">'199'!$F$282</definedName>
    <definedName name="R19964404">'199'!$G$282</definedName>
    <definedName name="R19964451">'199'!$D$283</definedName>
    <definedName name="R19964452">'199'!$E$283</definedName>
    <definedName name="R19964453">'199'!$F$283</definedName>
    <definedName name="R19964454">'199'!$G$283</definedName>
    <definedName name="R19964471">'199'!$D$284</definedName>
    <definedName name="R19964472">'199'!$E$284</definedName>
    <definedName name="R19964473">'199'!$F$284</definedName>
    <definedName name="R19964474">'199'!$G$284</definedName>
    <definedName name="R19964481">'199'!$D$285</definedName>
    <definedName name="R19964482">'199'!$E$285</definedName>
    <definedName name="R19964483">'199'!$F$285</definedName>
    <definedName name="R19964484">'199'!$G$285</definedName>
    <definedName name="R19964491">'199'!$D$286</definedName>
    <definedName name="R19964492">'199'!$E$286</definedName>
    <definedName name="R19964493">'199'!$F$286</definedName>
    <definedName name="R19964494">'199'!$G$286</definedName>
    <definedName name="R19964511">'199'!$D$287</definedName>
    <definedName name="R19964512">'199'!$E$287</definedName>
    <definedName name="R19964513">'199'!$F$287</definedName>
    <definedName name="R19964514">'199'!$G$287</definedName>
    <definedName name="R19964531">'199'!$D$288</definedName>
    <definedName name="R19964532">'199'!$E$288</definedName>
    <definedName name="R19964533">'199'!$F$288</definedName>
    <definedName name="R19964534">'199'!$G$288</definedName>
    <definedName name="R19964551">'199'!$D$289</definedName>
    <definedName name="R19964552">'199'!$E$289</definedName>
    <definedName name="R19964553">'199'!$F$289</definedName>
    <definedName name="R19964554">'199'!$G$289</definedName>
    <definedName name="R19964571">'199'!$D$290</definedName>
    <definedName name="R19964572">'199'!$E$290</definedName>
    <definedName name="R19964573">'199'!$F$290</definedName>
    <definedName name="R19964574">'199'!$G$290</definedName>
    <definedName name="R19964591">'199'!$D$291</definedName>
    <definedName name="R19964592">'199'!$E$291</definedName>
    <definedName name="R19964593">'199'!$F$291</definedName>
    <definedName name="R19964594">'199'!$G$291</definedName>
    <definedName name="R19964611">'199'!$D$292</definedName>
    <definedName name="R19964612">'199'!$E$292</definedName>
    <definedName name="R19964613">'199'!$F$292</definedName>
    <definedName name="R19964614">'199'!$G$292</definedName>
    <definedName name="R19964631">'199'!$D$293</definedName>
    <definedName name="R19964632">'199'!$E$293</definedName>
    <definedName name="R19964633">'199'!$F$293</definedName>
    <definedName name="R19964634">'199'!$G$293</definedName>
    <definedName name="R19964651">'199'!$D$294</definedName>
    <definedName name="R19964652">'199'!$E$294</definedName>
    <definedName name="R19964653">'199'!$F$294</definedName>
    <definedName name="R19964654">'199'!$G$294</definedName>
    <definedName name="R19964671">'199'!$D$295</definedName>
    <definedName name="R19964672">'199'!$E$295</definedName>
    <definedName name="R19964673">'199'!$F$295</definedName>
    <definedName name="R19964674">'199'!$G$295</definedName>
    <definedName name="R19964691">'199'!$D$296</definedName>
    <definedName name="R19964692">'199'!$E$296</definedName>
    <definedName name="R19964693">'199'!$F$296</definedName>
    <definedName name="R19964694">'199'!$G$296</definedName>
    <definedName name="R19964711">'199'!$D$297</definedName>
    <definedName name="R19964712">'199'!$E$297</definedName>
    <definedName name="R19964713">'199'!$F$297</definedName>
    <definedName name="R19964714">'199'!$G$297</definedName>
    <definedName name="R19964731">'199'!$D$298</definedName>
    <definedName name="R19964732">'199'!$E$298</definedName>
    <definedName name="R19964733">'199'!$F$298</definedName>
    <definedName name="R19964734">'199'!$G$298</definedName>
    <definedName name="R19964751">'199'!$D$299</definedName>
    <definedName name="R19964752">'199'!$E$299</definedName>
    <definedName name="R19964753">'199'!$F$299</definedName>
    <definedName name="R19964754">'199'!$G$299</definedName>
    <definedName name="R19967001">'199'!$D$300</definedName>
    <definedName name="R19967002">'199'!$E$300</definedName>
    <definedName name="R19967003">'199'!$F$300</definedName>
    <definedName name="R19967004">'199'!$G$300</definedName>
    <definedName name="R19967051">'199'!$D$301</definedName>
    <definedName name="R19967052">'199'!$E$301</definedName>
    <definedName name="R19967053">'199'!$F$301</definedName>
    <definedName name="R19967054">'199'!$G$301</definedName>
    <definedName name="R19967101">'199'!$D$302</definedName>
    <definedName name="R19967102">'199'!$E$302</definedName>
    <definedName name="R19967103">'199'!$F$302</definedName>
    <definedName name="R19967104">'199'!$G$302</definedName>
    <definedName name="R19967991">'199'!$D$303</definedName>
    <definedName name="R19967992">'199'!$E$303</definedName>
    <definedName name="R19967993">'199'!$F$303</definedName>
    <definedName name="R19967994">'199'!$G$303</definedName>
    <definedName name="R19968001">'199'!$D$304</definedName>
    <definedName name="R19968002">'199'!$E$304</definedName>
    <definedName name="R19968003">'199'!$F$304</definedName>
    <definedName name="R19968004">'199'!$G$304</definedName>
    <definedName name="R19968021">'199'!$D$305</definedName>
    <definedName name="R19968022">'199'!$E$305</definedName>
    <definedName name="R19968023">'199'!$F$305</definedName>
    <definedName name="R19968024">'199'!$G$305</definedName>
    <definedName name="R19968041">'199'!$D$306</definedName>
    <definedName name="R19968042">'199'!$E$306</definedName>
    <definedName name="R19968043">'199'!$F$306</definedName>
    <definedName name="R19968044">'199'!$G$306</definedName>
    <definedName name="R19968061">'199'!$D$307</definedName>
    <definedName name="R19968062">'199'!$E$307</definedName>
    <definedName name="R19968063">'199'!$F$307</definedName>
    <definedName name="R19968064">'199'!$G$307</definedName>
    <definedName name="R19968081">'199'!$D$308</definedName>
    <definedName name="R19968082">'199'!$E$308</definedName>
    <definedName name="R19968083">'199'!$F$308</definedName>
    <definedName name="R19968084">'199'!$G$308</definedName>
    <definedName name="R19968101">'199'!$D$309</definedName>
    <definedName name="R19968102">'199'!$E$309</definedName>
    <definedName name="R19968103">'199'!$F$309</definedName>
    <definedName name="R19968104">'199'!$G$309</definedName>
    <definedName name="R19968121">'199'!$D$310</definedName>
    <definedName name="R19968122">'199'!$E$310</definedName>
    <definedName name="R19968123">'199'!$F$310</definedName>
    <definedName name="R19968124">'199'!$G$310</definedName>
    <definedName name="R19968141">'199'!$D$311</definedName>
    <definedName name="R19968142">'199'!$E$311</definedName>
    <definedName name="R19968143">'199'!$F$311</definedName>
    <definedName name="R19968144">'199'!$G$311</definedName>
    <definedName name="R19968151">'199'!$D$312</definedName>
    <definedName name="R19968152">'199'!$E$312</definedName>
    <definedName name="R19968153">'199'!$F$312</definedName>
    <definedName name="R19968154">'199'!$G$312</definedName>
    <definedName name="R19968161">'199'!$D$313</definedName>
    <definedName name="R19968162">'199'!$E$313</definedName>
    <definedName name="R19968163">'199'!$F$313</definedName>
    <definedName name="R19968164">'199'!$G$313</definedName>
    <definedName name="R19968181">'199'!$D$314</definedName>
    <definedName name="R19968182">'199'!$E$314</definedName>
    <definedName name="R19968183">'199'!$F$314</definedName>
    <definedName name="R19968184">'199'!$G$314</definedName>
    <definedName name="R19968201">'199'!$D$315</definedName>
    <definedName name="R19968202">'199'!$E$315</definedName>
    <definedName name="R19968203">'199'!$F$315</definedName>
    <definedName name="R19968204">'199'!$G$315</definedName>
    <definedName name="R19968221">'199'!$D$316</definedName>
    <definedName name="R19968222">'199'!$E$316</definedName>
    <definedName name="R19968223">'199'!$F$316</definedName>
    <definedName name="R19968224">'199'!$G$316</definedName>
    <definedName name="R19968241">'199'!$D$317</definedName>
    <definedName name="R19968242">'199'!$E$317</definedName>
    <definedName name="R19968243">'199'!$F$317</definedName>
    <definedName name="R19968244">'199'!$G$317</definedName>
    <definedName name="R19968261">'199'!$D$318</definedName>
    <definedName name="R19968262">'199'!$E$318</definedName>
    <definedName name="R19968263">'199'!$F$318</definedName>
    <definedName name="R19968264">'199'!$G$318</definedName>
    <definedName name="R19968281">'199'!$D$319</definedName>
    <definedName name="R19968282">'199'!$E$319</definedName>
    <definedName name="R19968283">'199'!$F$319</definedName>
    <definedName name="R19968284">'199'!$G$319</definedName>
    <definedName name="R19968301">'199'!$D$320</definedName>
    <definedName name="R19968302">'199'!$E$320</definedName>
    <definedName name="R19968303">'199'!$F$320</definedName>
    <definedName name="R19968304">'199'!$G$320</definedName>
    <definedName name="R19968321">'199'!$D$321</definedName>
    <definedName name="R19968322">'199'!$E$321</definedName>
    <definedName name="R19968323">'199'!$F$321</definedName>
    <definedName name="R19968324">'199'!$G$321</definedName>
    <definedName name="R19968341">'199'!$D$322</definedName>
    <definedName name="R19968342">'199'!$E$322</definedName>
    <definedName name="R19968343">'199'!$F$322</definedName>
    <definedName name="R19968344">'199'!$G$322</definedName>
    <definedName name="R19968361">'199'!$D$323</definedName>
    <definedName name="R19968362">'199'!$E$323</definedName>
    <definedName name="R19968363">'199'!$F$323</definedName>
    <definedName name="R19968364">'199'!$G$323</definedName>
    <definedName name="R19968381">'199'!$D$324</definedName>
    <definedName name="R19968382">'199'!$E$324</definedName>
    <definedName name="R19968383">'199'!$F$324</definedName>
    <definedName name="R19968384">'199'!$G$324</definedName>
    <definedName name="R19968401">'199'!$D$325</definedName>
    <definedName name="R19968402">'199'!$E$325</definedName>
    <definedName name="R19968403">'199'!$F$325</definedName>
    <definedName name="R19968404">'199'!$G$325</definedName>
    <definedName name="R19968421">'199'!$D$326</definedName>
    <definedName name="R19968422">'199'!$E$326</definedName>
    <definedName name="R19968423">'199'!$F$326</definedName>
    <definedName name="R19968424">'199'!$G$326</definedName>
    <definedName name="R19968441">'199'!$D$327</definedName>
    <definedName name="R19968442">'199'!$E$327</definedName>
    <definedName name="R19968443">'199'!$F$327</definedName>
    <definedName name="R19968444">'199'!$G$327</definedName>
    <definedName name="R19968461">'199'!$D$328</definedName>
    <definedName name="R19968462">'199'!$E$328</definedName>
    <definedName name="R19968463">'199'!$F$328</definedName>
    <definedName name="R19968464">'199'!$G$328</definedName>
    <definedName name="R19968481">'199'!$D$329</definedName>
    <definedName name="R19968482">'199'!$E$329</definedName>
    <definedName name="R19968483">'199'!$F$329</definedName>
    <definedName name="R19968484">'199'!$G$329</definedName>
    <definedName name="R19968501">'199'!$D$330</definedName>
    <definedName name="R19968502">'199'!$E$330</definedName>
    <definedName name="R19968503">'199'!$F$330</definedName>
    <definedName name="R19968504">'199'!$G$330</definedName>
    <definedName name="R19968521">'199'!$D$331</definedName>
    <definedName name="R19968522">'199'!$E$331</definedName>
    <definedName name="R19968523">'199'!$F$331</definedName>
    <definedName name="R19968524">'199'!$G$331</definedName>
    <definedName name="R19968991">'199'!$D$332</definedName>
    <definedName name="R19968992">'199'!$E$332</definedName>
    <definedName name="R19968993">'199'!$F$332</definedName>
    <definedName name="R19968994">'199'!$G$332</definedName>
    <definedName name="R19971501">'199'!$D$333</definedName>
    <definedName name="R19971502">'199'!$E$333</definedName>
    <definedName name="R19971503">'199'!$F$333</definedName>
    <definedName name="R19971504">'199'!$G$333</definedName>
    <definedName name="R19971511">'199'!$D$334</definedName>
    <definedName name="R19971512">'199'!$E$334</definedName>
    <definedName name="R19971513">'199'!$F$334</definedName>
    <definedName name="R19971514">'199'!$G$334</definedName>
    <definedName name="R19971521">'199'!$D$335</definedName>
    <definedName name="R19971522">'199'!$E$335</definedName>
    <definedName name="R19971523">'199'!$F$335</definedName>
    <definedName name="R19971524">'199'!$G$335</definedName>
    <definedName name="R19971601">'199'!$D$336</definedName>
    <definedName name="R19971602">'199'!$E$336</definedName>
    <definedName name="R19971603">'199'!$F$336</definedName>
    <definedName name="R19971604">'199'!$G$336</definedName>
    <definedName name="R19971651">'199'!$D$337</definedName>
    <definedName name="R19971652">'199'!$E$337</definedName>
    <definedName name="R19971653">'199'!$F$337</definedName>
    <definedName name="R19971654">'199'!$G$337</definedName>
    <definedName name="R19971701">'199'!$D$338</definedName>
    <definedName name="R19971702">'199'!$E$338</definedName>
    <definedName name="R19971703">'199'!$F$338</definedName>
    <definedName name="R19971704">'199'!$G$338</definedName>
    <definedName name="R19971751">'199'!$D$339</definedName>
    <definedName name="R19971752">'199'!$E$339</definedName>
    <definedName name="R19971753">'199'!$F$339</definedName>
    <definedName name="R19971754">'199'!$G$339</definedName>
    <definedName name="R19971761">'199'!$D$340</definedName>
    <definedName name="R19971762">'199'!$E$340</definedName>
    <definedName name="R19971763">'199'!$F$340</definedName>
    <definedName name="R19971764">'199'!$G$340</definedName>
    <definedName name="R19971771">'199'!$D$341</definedName>
    <definedName name="R19971772">'199'!$E$341</definedName>
    <definedName name="R19971773">'199'!$F$341</definedName>
    <definedName name="R19971774">'199'!$G$341</definedName>
    <definedName name="R19971801">'199'!$D$342</definedName>
    <definedName name="R19971802">'199'!$E$342</definedName>
    <definedName name="R19971803">'199'!$F$342</definedName>
    <definedName name="R19971804">'199'!$G$342</definedName>
    <definedName name="R19971811">'199'!$D$343</definedName>
    <definedName name="R19971812">'199'!$E$343</definedName>
    <definedName name="R19971813">'199'!$F$343</definedName>
    <definedName name="R19971814">'199'!$G$343</definedName>
    <definedName name="R19971821">'199'!$D$344</definedName>
    <definedName name="R19971822">'199'!$E$344</definedName>
    <definedName name="R19971823">'199'!$F$344</definedName>
    <definedName name="R19971824">'199'!$G$344</definedName>
    <definedName name="R19971831">'199'!$D$345</definedName>
    <definedName name="R19971832">'199'!$E$345</definedName>
    <definedName name="R19971833">'199'!$F$345</definedName>
    <definedName name="R19971834">'199'!$G$345</definedName>
    <definedName name="R19971851">'199'!$D$346</definedName>
    <definedName name="R19971852">'199'!$E$346</definedName>
    <definedName name="R19971853">'199'!$F$346</definedName>
    <definedName name="R19971854">'199'!$G$346</definedName>
    <definedName name="R19971871">'199'!$D$347</definedName>
    <definedName name="R19971872">'199'!$E$347</definedName>
    <definedName name="R19971873">'199'!$F$347</definedName>
    <definedName name="R19971874">'199'!$G$347</definedName>
    <definedName name="R19971881">'199'!$D$348</definedName>
    <definedName name="R19971882">'199'!$E$348</definedName>
    <definedName name="R19971883">'199'!$F$348</definedName>
    <definedName name="R19971884">'199'!$G$348</definedName>
    <definedName name="R19971901">'199'!$D$349</definedName>
    <definedName name="R19971902">'199'!$E$349</definedName>
    <definedName name="R19971903">'199'!$F$349</definedName>
    <definedName name="R19971904">'199'!$G$349</definedName>
    <definedName name="R19971951">'199'!$D$350</definedName>
    <definedName name="R19971952">'199'!$E$350</definedName>
    <definedName name="R19971953">'199'!$F$350</definedName>
    <definedName name="R19971954">'199'!$G$350</definedName>
    <definedName name="R19972001">'199'!$D$351</definedName>
    <definedName name="R19972002">'199'!$E$351</definedName>
    <definedName name="R19972003">'199'!$F$351</definedName>
    <definedName name="R19972004">'199'!$G$351</definedName>
    <definedName name="R19972011">'199'!$D$352</definedName>
    <definedName name="R19972012">'199'!$E$352</definedName>
    <definedName name="R19972013">'199'!$F$352</definedName>
    <definedName name="R19972014">'199'!$G$352</definedName>
    <definedName name="R19972021">'199'!$D$353</definedName>
    <definedName name="R19972022">'199'!$E$353</definedName>
    <definedName name="R19972023">'199'!$F$353</definedName>
    <definedName name="R19972024">'199'!$G$353</definedName>
    <definedName name="R19972051">'199'!$D$354</definedName>
    <definedName name="R19972052">'199'!$E$354</definedName>
    <definedName name="R19972053">'199'!$F$354</definedName>
    <definedName name="R19972054">'199'!$G$354</definedName>
    <definedName name="R19972061">'199'!$D$355</definedName>
    <definedName name="R19972062">'199'!$E$355</definedName>
    <definedName name="R19972063">'199'!$F$355</definedName>
    <definedName name="R19972064">'199'!$G$355</definedName>
    <definedName name="R19972071">'199'!$D$356</definedName>
    <definedName name="R19972072">'199'!$E$356</definedName>
    <definedName name="R19972073">'199'!$F$356</definedName>
    <definedName name="R19972074">'199'!$G$356</definedName>
    <definedName name="R19972101">'199'!$D$357</definedName>
    <definedName name="R19972102">'199'!$E$357</definedName>
    <definedName name="R19972103">'199'!$F$357</definedName>
    <definedName name="R19972104">'199'!$G$357</definedName>
    <definedName name="R19972111">'199'!$D$358</definedName>
    <definedName name="R19972112">'199'!$E$358</definedName>
    <definedName name="R19972113">'199'!$F$358</definedName>
    <definedName name="R19972114">'199'!$G$358</definedName>
    <definedName name="R19972201">'199'!$D$359</definedName>
    <definedName name="R19972202">'199'!$E$359</definedName>
    <definedName name="R19972203">'199'!$F$359</definedName>
    <definedName name="R19972204">'199'!$G$359</definedName>
    <definedName name="R19972211">'199'!$D$360</definedName>
    <definedName name="R19972212">'199'!$E$360</definedName>
    <definedName name="R19972213">'199'!$F$360</definedName>
    <definedName name="R19972214">'199'!$G$360</definedName>
    <definedName name="R19972251">'199'!$D$361</definedName>
    <definedName name="R19972252">'199'!$E$361</definedName>
    <definedName name="R19972253">'199'!$F$361</definedName>
    <definedName name="R19972254">'199'!$G$361</definedName>
    <definedName name="R19972261">'199'!$D$362</definedName>
    <definedName name="R19972262">'199'!$E$362</definedName>
    <definedName name="R19972263">'199'!$F$362</definedName>
    <definedName name="R19972264">'199'!$G$362</definedName>
    <definedName name="R19972271">'199'!$D$363</definedName>
    <definedName name="R19972272">'199'!$E$363</definedName>
    <definedName name="R19972273">'199'!$F$363</definedName>
    <definedName name="R19972274">'199'!$G$363</definedName>
    <definedName name="R19972301">'199'!$D$364</definedName>
    <definedName name="R19972302">'199'!$E$364</definedName>
    <definedName name="R19972303">'199'!$F$364</definedName>
    <definedName name="R19972304">'199'!$G$364</definedName>
    <definedName name="R19972311">'199'!$D$365</definedName>
    <definedName name="R19972312">'199'!$E$365</definedName>
    <definedName name="R19972313">'199'!$F$365</definedName>
    <definedName name="R19972314">'199'!$G$365</definedName>
    <definedName name="R19972401">'199'!$D$366</definedName>
    <definedName name="R19972402">'199'!$E$366</definedName>
    <definedName name="R19972403">'199'!$F$366</definedName>
    <definedName name="R19972404">'199'!$G$366</definedName>
    <definedName name="R19972411">'199'!$D$367</definedName>
    <definedName name="R19972412">'199'!$E$367</definedName>
    <definedName name="R19972413">'199'!$F$367</definedName>
    <definedName name="R19972414">'199'!$G$367</definedName>
    <definedName name="R19972421">'199'!$D$368</definedName>
    <definedName name="R19972422">'199'!$E$368</definedName>
    <definedName name="R19972423">'199'!$F$368</definedName>
    <definedName name="R19972424">'199'!$G$368</definedName>
    <definedName name="R19972431">'199'!$D$369</definedName>
    <definedName name="R19972432">'199'!$E$369</definedName>
    <definedName name="R19972433">'199'!$F$369</definedName>
    <definedName name="R19972434">'199'!$G$369</definedName>
    <definedName name="R19972441">'199'!$D$370</definedName>
    <definedName name="R19972442">'199'!$E$370</definedName>
    <definedName name="R19972443">'199'!$F$370</definedName>
    <definedName name="R19972444">'199'!$G$370</definedName>
    <definedName name="R19972491">'199'!$D$371</definedName>
    <definedName name="R19972492">'199'!$E$371</definedName>
    <definedName name="R19972493">'199'!$F$371</definedName>
    <definedName name="R19972494">'199'!$G$371</definedName>
    <definedName name="R19972501">'199'!$D$372</definedName>
    <definedName name="R19972502">'199'!$E$372</definedName>
    <definedName name="R19972503">'199'!$F$372</definedName>
    <definedName name="R19972504">'199'!$G$372</definedName>
    <definedName name="R19972991">'199'!$D$373</definedName>
    <definedName name="R19972992">'199'!$E$373</definedName>
    <definedName name="R19972993">'199'!$F$373</definedName>
    <definedName name="R19972994">'199'!$G$373</definedName>
    <definedName name="R19975001">'199'!$D$374</definedName>
    <definedName name="R19975002">'199'!$E$374</definedName>
    <definedName name="R19975003">'199'!$F$374</definedName>
    <definedName name="R19975004">'199'!$G$374</definedName>
    <definedName name="R19975051">'199'!$D$375</definedName>
    <definedName name="R19975052">'199'!$E$375</definedName>
    <definedName name="R19975053">'199'!$F$375</definedName>
    <definedName name="R19975054">'199'!$G$375</definedName>
    <definedName name="R19975101">'199'!$D$376</definedName>
    <definedName name="R19975102">'199'!$E$376</definedName>
    <definedName name="R19975103">'199'!$F$376</definedName>
    <definedName name="R19975104">'199'!$G$376</definedName>
    <definedName name="R19975151">'199'!$D$377</definedName>
    <definedName name="R19975152">'199'!$E$377</definedName>
    <definedName name="R19975153">'199'!$F$377</definedName>
    <definedName name="R19975154">'199'!$G$377</definedName>
    <definedName name="R19975201">'199'!$D$378</definedName>
    <definedName name="R19975202">'199'!$E$378</definedName>
    <definedName name="R19975203">'199'!$F$378</definedName>
    <definedName name="R19975204">'199'!$G$378</definedName>
    <definedName name="R19975251">'199'!$D$379</definedName>
    <definedName name="R19975252">'199'!$E$379</definedName>
    <definedName name="R19975253">'199'!$F$379</definedName>
    <definedName name="R19975254">'199'!$G$379</definedName>
    <definedName name="R19975301">'199'!$D$380</definedName>
    <definedName name="R19975302">'199'!$E$380</definedName>
    <definedName name="R19975303">'199'!$F$380</definedName>
    <definedName name="R19975304">'199'!$G$380</definedName>
    <definedName name="R19975351">'199'!$D$381</definedName>
    <definedName name="R19975352">'199'!$E$381</definedName>
    <definedName name="R19975353">'199'!$F$381</definedName>
    <definedName name="R19975354">'199'!$G$381</definedName>
    <definedName name="R19975991">'199'!$D$382</definedName>
    <definedName name="R19975992">'199'!$E$382</definedName>
    <definedName name="R19975993">'199'!$F$382</definedName>
    <definedName name="R19975994">'199'!$G$382</definedName>
    <definedName name="R20100011">'201'!$C$7</definedName>
    <definedName name="R20100012">'201'!$D$7</definedName>
    <definedName name="R20100021">'201'!$C$8</definedName>
    <definedName name="R20100022">'201'!$D$8</definedName>
    <definedName name="R20100031">'201'!$C$9</definedName>
    <definedName name="R20100032">'201'!$D$9</definedName>
    <definedName name="R20100041">'201'!$C$10</definedName>
    <definedName name="R20100042">'201'!$D$10</definedName>
    <definedName name="R20100051">'201'!$C$11</definedName>
    <definedName name="R20100052">'201'!$D$11</definedName>
    <definedName name="R20100061">'201'!$C$12</definedName>
    <definedName name="R20100062">'201'!$D$12</definedName>
    <definedName name="R20100071">'201'!$C$13</definedName>
    <definedName name="R20100072">'201'!$D$13</definedName>
    <definedName name="R20100081">'201'!$C$14</definedName>
    <definedName name="R20100082">'201'!$D$14</definedName>
    <definedName name="R20100091">'201'!$C$15</definedName>
    <definedName name="R20100092">'201'!$D$15</definedName>
    <definedName name="R20100101">'201'!$C$16</definedName>
    <definedName name="R20100102">'201'!$D$16</definedName>
    <definedName name="R20100111">'201'!$C$17</definedName>
    <definedName name="R20100112">'201'!$D$17</definedName>
    <definedName name="R20100121">'201'!$C$18</definedName>
    <definedName name="R20100122">'201'!$D$18</definedName>
    <definedName name="R20100131">'201'!$C$19</definedName>
    <definedName name="R20100132">'201'!$D$19</definedName>
    <definedName name="R20100141">'201'!$C$20</definedName>
    <definedName name="R20100142">'201'!$D$20</definedName>
    <definedName name="R20100151">'201'!$C$21</definedName>
    <definedName name="R20100152">'201'!$D$21</definedName>
    <definedName name="R20100161">'201'!$C$22</definedName>
    <definedName name="R20100162">'201'!$D$22</definedName>
    <definedName name="R20100171">'201'!$C$23</definedName>
    <definedName name="R20100172">'201'!$D$23</definedName>
    <definedName name="R20100181">'201'!$C$24</definedName>
    <definedName name="R20100182">'201'!$D$24</definedName>
    <definedName name="R20100191">'201'!$C$25</definedName>
    <definedName name="R20100192">'201'!$D$25</definedName>
    <definedName name="R20100201">'201'!$C$26</definedName>
    <definedName name="R20100202">'201'!$D$26</definedName>
    <definedName name="R20100211">'201'!$C$27</definedName>
    <definedName name="R20100212">'201'!$D$27</definedName>
    <definedName name="R20100221">'201'!$C$28</definedName>
    <definedName name="R20100222">'201'!$D$28</definedName>
    <definedName name="R20100231">'201'!$C$29</definedName>
    <definedName name="R20100232">'201'!$D$29</definedName>
    <definedName name="R20100241">'201'!$C$30</definedName>
    <definedName name="R20100242">'201'!$D$30</definedName>
    <definedName name="R20100251">'201'!$C$31</definedName>
    <definedName name="R20100252">'201'!$D$31</definedName>
    <definedName name="R20100261">'201'!$C$32</definedName>
    <definedName name="R20100262">'201'!$D$32</definedName>
    <definedName name="R20100271">'201'!$C$33</definedName>
    <definedName name="R20100272">'201'!$D$33</definedName>
    <definedName name="R20100281">'201'!$C$34</definedName>
    <definedName name="R20100282">'201'!$D$34</definedName>
    <definedName name="R20100291">'201'!$C$35</definedName>
    <definedName name="R20100292">'201'!$D$35</definedName>
    <definedName name="R20100301">'201'!$C$36</definedName>
    <definedName name="R20100302">'201'!$D$36</definedName>
    <definedName name="R20100311">'201'!$C$37</definedName>
    <definedName name="R20100312">'201'!$D$37</definedName>
    <definedName name="R20100321">'201'!$C$38</definedName>
    <definedName name="R20100322">'201'!$D$38</definedName>
    <definedName name="R20100331">'201'!$C$39</definedName>
    <definedName name="R20100332">'201'!$D$39</definedName>
    <definedName name="R20100341">'201'!$C$40</definedName>
    <definedName name="R20100342">'201'!$D$40</definedName>
    <definedName name="R20100351">'201'!$C$41</definedName>
    <definedName name="R20100352">'201'!$D$41</definedName>
    <definedName name="R20100361">'201'!$C$42</definedName>
    <definedName name="R20100362">'201'!$D$42</definedName>
    <definedName name="R20100371">'201'!$C$43</definedName>
    <definedName name="R20100372">'201'!$D$43</definedName>
    <definedName name="R20100381">'201'!$C$44</definedName>
    <definedName name="R20100382">'201'!$D$44</definedName>
    <definedName name="R20100391">'201'!$C$45</definedName>
    <definedName name="R20100392">'201'!$D$45</definedName>
    <definedName name="R20100401">'201'!$C$46</definedName>
    <definedName name="R20100402">'201'!$D$46</definedName>
    <definedName name="R20100411">'201'!$C$47</definedName>
    <definedName name="R20100412">'201'!$D$47</definedName>
    <definedName name="R20100421">'201'!$C$48</definedName>
    <definedName name="R20100422">'201'!$D$48</definedName>
    <definedName name="R20100431">'201'!$C$49</definedName>
    <definedName name="R20100432">'201'!$D$49</definedName>
    <definedName name="R20100441">'201'!$C$50</definedName>
    <definedName name="R20100442">'201'!$D$50</definedName>
    <definedName name="R20100451">'201'!$C$51</definedName>
    <definedName name="R20100452">'201'!$D$51</definedName>
    <definedName name="R20100461">'201'!$C$52</definedName>
    <definedName name="R20100462">'201'!$D$52</definedName>
    <definedName name="R20100471">'201'!$C$53</definedName>
    <definedName name="R20100472">'201'!$D$53</definedName>
    <definedName name="R20100481">'201'!$C$54</definedName>
    <definedName name="R20100482">'201'!$D$54</definedName>
    <definedName name="R20100491">'201'!$C$55</definedName>
    <definedName name="R20100492">'201'!$D$55</definedName>
    <definedName name="R20100501">'201'!$C$56</definedName>
    <definedName name="R20100502">'201'!$D$56</definedName>
    <definedName name="R20100511">'201'!$C$57</definedName>
    <definedName name="R20100512">'201'!$D$57</definedName>
    <definedName name="R20100521">'201'!$C$58</definedName>
    <definedName name="R20100522">'201'!$D$58</definedName>
    <definedName name="R20100531">'201'!$C$59</definedName>
    <definedName name="R20100532">'201'!$D$59</definedName>
    <definedName name="R20100541">'201'!$C$60</definedName>
    <definedName name="R20100542">'201'!$D$60</definedName>
    <definedName name="R20100551">'201'!$C$61</definedName>
    <definedName name="R20100552">'201'!$D$61</definedName>
    <definedName name="R20100561">'201'!$C$62</definedName>
    <definedName name="R20100562">'201'!$D$62</definedName>
    <definedName name="R20100571">'201'!$C$63</definedName>
    <definedName name="R20100572">'201'!$D$63</definedName>
    <definedName name="R20100581">'201'!$C$64</definedName>
    <definedName name="R20100582">'201'!$D$64</definedName>
    <definedName name="R20100591">'201'!$C$65</definedName>
    <definedName name="R20100592">'201'!$D$65</definedName>
    <definedName name="R20100601">'201'!$C$66</definedName>
    <definedName name="R20100602">'201'!$D$66</definedName>
    <definedName name="R20100611">'201'!$C$67</definedName>
    <definedName name="R20100612">'201'!$D$67</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M18501">#REF!</definedName>
    <definedName name="RM18502">#REF!</definedName>
    <definedName name="RM18503">#REF!</definedName>
    <definedName name="RM18504">#REF!</definedName>
    <definedName name="RM18505">#REF!</definedName>
    <definedName name="RM18599">#REF!</definedName>
    <definedName name="RM18701">#REF!</definedName>
    <definedName name="RM18702">#REF!</definedName>
    <definedName name="RM18703">#REF!</definedName>
    <definedName name="RM18704">#REF!</definedName>
    <definedName name="RM18705">#REF!</definedName>
    <definedName name="RM18706">#REF!</definedName>
    <definedName name="RM18707">#REF!</definedName>
    <definedName name="RM18708">#REF!</definedName>
    <definedName name="RM18709">#REF!</definedName>
    <definedName name="RM18710">#REF!</definedName>
    <definedName name="RM18711">#REF!</definedName>
    <definedName name="RM18712">#REF!</definedName>
    <definedName name="RM18713">#REF!</definedName>
    <definedName name="RM18714">#REF!</definedName>
    <definedName name="RM18715">#REF!</definedName>
    <definedName name="RM18716">#REF!</definedName>
    <definedName name="RM18717">#REF!</definedName>
    <definedName name="RM18718">#REF!</definedName>
    <definedName name="RM18719">#REF!</definedName>
    <definedName name="RM18720">#REF!</definedName>
    <definedName name="RM18721">#REF!</definedName>
    <definedName name="RM18722">#REF!</definedName>
    <definedName name="RM18723">#REF!</definedName>
    <definedName name="RM18724">#REF!</definedName>
    <definedName name="RM18725">#REF!</definedName>
    <definedName name="RM18726">#REF!</definedName>
    <definedName name="RM18727">#REF!</definedName>
    <definedName name="RM18799">#REF!</definedName>
    <definedName name="RM18801">#REF!</definedName>
    <definedName name="RM18802">#REF!</definedName>
    <definedName name="RM18803">#REF!</definedName>
    <definedName name="RM18899">#REF!</definedName>
    <definedName name="RM18901">#REF!</definedName>
    <definedName name="RM18902">#REF!</definedName>
    <definedName name="RM18903">#REF!</definedName>
    <definedName name="RM18904">#REF!</definedName>
    <definedName name="RM18905">#REF!</definedName>
    <definedName name="RM18906">#REF!</definedName>
    <definedName name="RM18907">#REF!</definedName>
    <definedName name="RM18908">#REF!</definedName>
    <definedName name="RM18909">#REF!</definedName>
    <definedName name="RM18910">#REF!</definedName>
    <definedName name="RM18911">#REF!</definedName>
    <definedName name="RM18999">#REF!</definedName>
    <definedName name="RM19001">#REF!</definedName>
    <definedName name="RM19002">#REF!</definedName>
    <definedName name="RM19003">#REF!</definedName>
    <definedName name="RM19004">#REF!</definedName>
    <definedName name="RM19005">#REF!</definedName>
    <definedName name="RM19006">#REF!</definedName>
    <definedName name="RM19099">#REF!</definedName>
    <definedName name="RM19101">#REF!</definedName>
    <definedName name="RM19102">#REF!</definedName>
    <definedName name="RM19103">#REF!</definedName>
    <definedName name="RM19104">#REF!</definedName>
    <definedName name="RM19105">#REF!</definedName>
    <definedName name="RM19106">#REF!</definedName>
    <definedName name="RM19107">#REF!</definedName>
    <definedName name="RM19108">#REF!</definedName>
    <definedName name="RM19109">#REF!</definedName>
    <definedName name="RM19110">#REF!</definedName>
    <definedName name="RM19111">#REF!</definedName>
    <definedName name="RM19112">#REF!</definedName>
    <definedName name="RM19113">#REF!</definedName>
    <definedName name="RM19199">#REF!</definedName>
    <definedName name="RM19301">#REF!</definedName>
    <definedName name="RM19302">#REF!</definedName>
    <definedName name="RM19303">#REF!</definedName>
    <definedName name="RM19304">#REF!</definedName>
    <definedName name="RM19305">#REF!</definedName>
    <definedName name="RM19306">#REF!</definedName>
    <definedName name="RM19307">#REF!</definedName>
    <definedName name="RM19308">#REF!</definedName>
    <definedName name="RM19309">#REF!</definedName>
    <definedName name="RM19310">#REF!</definedName>
    <definedName name="RM19311">#REF!</definedName>
    <definedName name="RM19312">#REF!</definedName>
    <definedName name="RM19313">#REF!</definedName>
    <definedName name="RM19314">#REF!</definedName>
    <definedName name="RM19315">#REF!</definedName>
    <definedName name="RM19316">#REF!</definedName>
    <definedName name="RM19317">#REF!</definedName>
    <definedName name="RM19318">#REF!</definedName>
    <definedName name="RM19319">#REF!</definedName>
    <definedName name="RM19320">#REF!</definedName>
    <definedName name="RM19321">#REF!</definedName>
    <definedName name="RM19322">#REF!</definedName>
    <definedName name="RM19399">#REF!</definedName>
    <definedName name="rsPodielyIntervaly">'PodielyIntervaly'!$A$1:$E$29</definedName>
    <definedName name="rsVazbyUplnost">'VazbyUplnost'!$A$1:$C$29</definedName>
    <definedName name="UplnostHodnota1">'VazbyUplnost'!$B$1</definedName>
    <definedName name="UplnostHodnota2">'VazbyUplnost'!$C$1</definedName>
    <definedName name="UplnostText1">'VazbyUplnost'!$A$1</definedName>
    <definedName name="VazbyData">'Vazby'!$A$1:$K$273</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'Identifikacia'!$F$1</definedName>
    <definedName name="wsh101Data">'101'!$B$6:$D$151</definedName>
    <definedName name="wsh101Riadok">'101'!$B$6</definedName>
    <definedName name="wsh101U">'101'!$C$6:$D$6</definedName>
    <definedName name="wsh101Values">'101'!$C$7:$F$152</definedName>
    <definedName name="wsh185Data">#REF!</definedName>
    <definedName name="wsh185Riadok">#REF!</definedName>
    <definedName name="wsh185U">#REF!</definedName>
    <definedName name="wsh187Data">#REF!</definedName>
    <definedName name="wsh187Riadok">#REF!</definedName>
    <definedName name="wsh187U">#REF!</definedName>
    <definedName name="wsh188Data">#REF!</definedName>
    <definedName name="wsh188Riadok">#REF!</definedName>
    <definedName name="wsh188U">#REF!</definedName>
    <definedName name="wsh189Data">#REF!</definedName>
    <definedName name="wsh189Riadok">#REF!</definedName>
    <definedName name="wsh189U">#REF!</definedName>
    <definedName name="wsh190Data">#REF!</definedName>
    <definedName name="wsh190Riadok">#REF!</definedName>
    <definedName name="wsh190U">#REF!</definedName>
    <definedName name="wsh191Data">#REF!</definedName>
    <definedName name="wsh191Riadok">#REF!</definedName>
    <definedName name="wsh191U">#REF!</definedName>
    <definedName name="wsh193Data">#REF!</definedName>
    <definedName name="wsh193Riadok">#REF!</definedName>
    <definedName name="wsh193U">#REF!</definedName>
    <definedName name="wsh199Data">'199'!$C$6:$F$382</definedName>
    <definedName name="wsh199Riadok">'199'!$C$6</definedName>
    <definedName name="wsh199U">'199'!$D$6:$F$6</definedName>
    <definedName name="wsh199Values">'199'!$D$7:$I$383</definedName>
    <definedName name="wsh201Data">'201'!$B$6:$D$67</definedName>
    <definedName name="wsh201Riadok">'201'!$B$6</definedName>
    <definedName name="wsh201U">'201'!$C$6:$D$6</definedName>
    <definedName name="wsh201Values">'201'!$C$7:$F$68</definedName>
    <definedName name="wshIdentMesiac">'Identifikacia'!#REF!</definedName>
    <definedName name="wshIdentNazov">'Identifikacia'!$B$2</definedName>
    <definedName name="wshIdentRok">'Identifikacia'!$B$1</definedName>
  </definedNames>
  <calcPr fullCalcOnLoad="1"/>
</workbook>
</file>

<file path=xl/comments6.xml><?xml version="1.0" encoding="utf-8"?>
<comments xmlns="http://schemas.openxmlformats.org/spreadsheetml/2006/main">
  <authors>
    <author>Radela</author>
  </authors>
  <commentList>
    <comment ref="F7" authorId="0">
      <text>
        <r>
          <rPr>
            <sz val="8"/>
            <rFont val="Tahoma"/>
            <family val="2"/>
          </rPr>
          <t xml:space="preserve">% rozpočítania platby SAPS do živočíšnej výroby vo vnútropodnikových kalkuláciách
</t>
        </r>
      </text>
    </comment>
  </commentList>
</comments>
</file>

<file path=xl/sharedStrings.xml><?xml version="1.0" encoding="utf-8"?>
<sst xmlns="http://schemas.openxmlformats.org/spreadsheetml/2006/main" count="4731" uniqueCount="1894">
  <si>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</si>
  <si>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</si>
  <si>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</si>
  <si>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</si>
  <si>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</si>
  <si>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</si>
  <si>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</si>
  <si>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</si>
  <si>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</si>
  <si>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</si>
  <si>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</si>
  <si>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</si>
  <si>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</si>
  <si>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</si>
  <si>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</si>
  <si>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</si>
  <si>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</si>
  <si>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</si>
  <si>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</si>
  <si>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</si>
  <si>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</si>
  <si>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</si>
  <si>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</si>
  <si>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</si>
  <si>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</si>
  <si>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</si>
  <si>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</si>
  <si>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</si>
  <si>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</si>
  <si>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</si>
  <si>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</si>
  <si>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</si>
  <si>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IČO:</t>
  </si>
  <si>
    <t>OKRES KOD:</t>
  </si>
  <si>
    <t>NAZOV</t>
  </si>
  <si>
    <t>Okres</t>
  </si>
  <si>
    <t>Region</t>
  </si>
  <si>
    <t>Bratislava</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</si>
  <si>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</si>
  <si>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</si>
  <si>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</si>
  <si>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</si>
  <si>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</si>
  <si>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</si>
  <si>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</si>
  <si>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</si>
  <si>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</si>
  <si>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</si>
  <si>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</si>
  <si>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</si>
  <si>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</si>
  <si>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</si>
  <si>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</si>
  <si>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</si>
  <si>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</si>
  <si>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</si>
  <si>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</si>
  <si>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</si>
  <si>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</si>
  <si>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</si>
  <si>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</si>
  <si>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</si>
  <si>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</si>
  <si>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</si>
  <si>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</si>
  <si>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</si>
  <si>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</si>
  <si>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</si>
  <si>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</si>
  <si>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</si>
  <si>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</si>
  <si>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</si>
  <si>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</si>
  <si>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</si>
  <si>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</si>
  <si>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</si>
  <si>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</si>
  <si>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</si>
  <si>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</si>
  <si>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</si>
  <si>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</si>
  <si>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</si>
  <si>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</si>
  <si>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</si>
  <si>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</si>
  <si>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</si>
  <si>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</si>
  <si>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</si>
  <si>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</si>
  <si>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</si>
  <si>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</si>
  <si>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</si>
  <si>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</si>
  <si>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</si>
  <si>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</si>
  <si>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</si>
  <si>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</si>
  <si>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</si>
  <si>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</si>
  <si>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</si>
  <si>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</si>
  <si>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</si>
  <si>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</si>
  <si>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</si>
  <si>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</si>
  <si>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</si>
  <si>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</si>
  <si>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</si>
  <si>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</si>
  <si>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</si>
  <si>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</si>
  <si>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</si>
  <si>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</si>
  <si>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</si>
  <si>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</si>
  <si>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</si>
  <si>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</si>
  <si>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</si>
  <si>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</si>
  <si>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</si>
  <si>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</si>
  <si>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</si>
  <si>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hl</t>
  </si>
  <si>
    <t>Protokol o chybách:</t>
  </si>
  <si>
    <t>Nevyplnené výkazy:</t>
  </si>
  <si>
    <t xml:space="preserve">Chyby väzieb </t>
  </si>
  <si>
    <t>CISKP</t>
  </si>
  <si>
    <t>Text</t>
  </si>
  <si>
    <t>MJ</t>
  </si>
  <si>
    <t>1512130</t>
  </si>
  <si>
    <t>Králiky živé</t>
  </si>
  <si>
    <t>ks</t>
  </si>
  <si>
    <t>1512131</t>
  </si>
  <si>
    <t>t.ž.hm.</t>
  </si>
  <si>
    <t>1512132</t>
  </si>
  <si>
    <t>Králiky jatočné v mäse</t>
  </si>
  <si>
    <t>t</t>
  </si>
  <si>
    <t>1520110</t>
  </si>
  <si>
    <t>Ryby morské upravené</t>
  </si>
  <si>
    <t>1520140</t>
  </si>
  <si>
    <t>Výrobky z morských rýb a morských zvierat</t>
  </si>
  <si>
    <t>1542000</t>
  </si>
  <si>
    <t>Tuky a oleje rastlinné jedlé spolu</t>
  </si>
  <si>
    <t>1542110</t>
  </si>
  <si>
    <t>Oleje jedlé</t>
  </si>
  <si>
    <t>1543100</t>
  </si>
  <si>
    <t>Tuky rastlinné jedlé</t>
  </si>
  <si>
    <t>1543110</t>
  </si>
  <si>
    <t>Tuky pokrmové</t>
  </si>
  <si>
    <t>1552100</t>
  </si>
  <si>
    <t>Zmrzlina a ostatné podob. mrazené výrobky</t>
  </si>
  <si>
    <t>1552101</t>
  </si>
  <si>
    <t>Mrazené mliečne výrobky</t>
  </si>
  <si>
    <t>1562220</t>
  </si>
  <si>
    <t>Škrob zemiakový</t>
  </si>
  <si>
    <t>1596110</t>
  </si>
  <si>
    <t xml:space="preserve">Pivo spolu </t>
  </si>
  <si>
    <t>0500110</t>
  </si>
  <si>
    <t>Trhové ryby (živé) spolu</t>
  </si>
  <si>
    <t>kg</t>
  </si>
  <si>
    <t>0500111</t>
  </si>
  <si>
    <t>Trhové ryby (živé) - kapor</t>
  </si>
  <si>
    <t>0500112</t>
  </si>
  <si>
    <t>Trhové ryby (živé) - pstruh</t>
  </si>
  <si>
    <t>0500120</t>
  </si>
  <si>
    <t>Spracované sladkovodné ryby spolu</t>
  </si>
  <si>
    <t>0500121</t>
  </si>
  <si>
    <t>Spracované sladkovodné ryby - kapor</t>
  </si>
  <si>
    <t>0500122</t>
  </si>
  <si>
    <t>Spracované sladkovodné ryby - pstruh</t>
  </si>
  <si>
    <t>Telefón:</t>
  </si>
  <si>
    <t>KOD1:</t>
  </si>
  <si>
    <t>REG.CISLO:</t>
  </si>
  <si>
    <t>KOD2:</t>
  </si>
  <si>
    <t>KOD3:</t>
  </si>
  <si>
    <t>KOD4:</t>
  </si>
  <si>
    <t>KOD5:</t>
  </si>
  <si>
    <t>KOD6:</t>
  </si>
  <si>
    <t>KOD7:</t>
  </si>
  <si>
    <t>KOD8:</t>
  </si>
  <si>
    <t>KOD9:</t>
  </si>
  <si>
    <t>KOD10:</t>
  </si>
  <si>
    <t>Názov:</t>
  </si>
  <si>
    <t>Ulica:</t>
  </si>
  <si>
    <t>Výkaz zostavil-kontakt:</t>
  </si>
  <si>
    <t>ROK:</t>
  </si>
  <si>
    <t>Obec:</t>
  </si>
  <si>
    <t>PSČ:</t>
  </si>
  <si>
    <t>Ku kódu 9: Názov organizácie výrobcov, združenia organizácie výrobcov, názov odbytovej organizácie</t>
  </si>
  <si>
    <t>Ukazovateľ</t>
  </si>
  <si>
    <t>Riadok</t>
  </si>
  <si>
    <t>U1</t>
  </si>
  <si>
    <t>U2</t>
  </si>
  <si>
    <t>Čistý obrat</t>
  </si>
  <si>
    <t>0001</t>
  </si>
  <si>
    <t>Výnosy z hospodárskej činnosti spolu súčet</t>
  </si>
  <si>
    <t>0002</t>
  </si>
  <si>
    <t>Tržby z predaja tovaru</t>
  </si>
  <si>
    <t>0003</t>
  </si>
  <si>
    <t>Tržby z predaja vlastných výrobkov</t>
  </si>
  <si>
    <t>0004</t>
  </si>
  <si>
    <t>Tržby z predaja služieb</t>
  </si>
  <si>
    <t>0005</t>
  </si>
  <si>
    <t>Zmena stavu vnútroorganizačných zásob</t>
  </si>
  <si>
    <t>0006</t>
  </si>
  <si>
    <t>Aktivácia</t>
  </si>
  <si>
    <t>0007</t>
  </si>
  <si>
    <t>Tržby z predaja dlhodobého nehmotného, hmotného majetku a materiálu</t>
  </si>
  <si>
    <t>0008</t>
  </si>
  <si>
    <t>Ostatné výnosy z hospodárskej činnosti</t>
  </si>
  <si>
    <t>0009</t>
  </si>
  <si>
    <t>Náklady na hospodársku činnosť spolu</t>
  </si>
  <si>
    <t>0010</t>
  </si>
  <si>
    <t>Náklady vynaložené na obstaranie predaného tovaru</t>
  </si>
  <si>
    <t>0011</t>
  </si>
  <si>
    <t>Spotreba materiálu, energie a ostatných neskladovateľných dodávok</t>
  </si>
  <si>
    <t>0012</t>
  </si>
  <si>
    <t>Opravné položky k zásobám</t>
  </si>
  <si>
    <t>0013</t>
  </si>
  <si>
    <t>Služby</t>
  </si>
  <si>
    <t>0014</t>
  </si>
  <si>
    <t>Osobné náklady</t>
  </si>
  <si>
    <t>0015</t>
  </si>
  <si>
    <t>Mzdové náklady</t>
  </si>
  <si>
    <t>0016</t>
  </si>
  <si>
    <t>Odmeny členom orgánov spoločnosti a družstva</t>
  </si>
  <si>
    <t>0017</t>
  </si>
  <si>
    <t>Náklady na sociálne poistenie</t>
  </si>
  <si>
    <t>0018</t>
  </si>
  <si>
    <t>Sociálne náklady</t>
  </si>
  <si>
    <t>0019</t>
  </si>
  <si>
    <t>Dane a poplatky</t>
  </si>
  <si>
    <t>0020</t>
  </si>
  <si>
    <t>Odpisy a opravné položky k dlhodobému nehmot. a hmotn.majetku</t>
  </si>
  <si>
    <t>0021</t>
  </si>
  <si>
    <t>Odpisy k dlhodobému nehmot. a hmotn.majetku</t>
  </si>
  <si>
    <t>0022</t>
  </si>
  <si>
    <t>Opravné položky k dlhodobému nehmot. a hmotn.majetku</t>
  </si>
  <si>
    <t>0023</t>
  </si>
  <si>
    <t>Zostatková cena predaného dlhodobého majetku a materiálu</t>
  </si>
  <si>
    <t>0024</t>
  </si>
  <si>
    <t>Opravné položky k pohľadávkam</t>
  </si>
  <si>
    <t>0025</t>
  </si>
  <si>
    <t>Ostatné náklady na hospodársku činnosť</t>
  </si>
  <si>
    <t>0026</t>
  </si>
  <si>
    <t>Výsledok hospodárenia z hospodárskej činnosti</t>
  </si>
  <si>
    <t>0027</t>
  </si>
  <si>
    <t>Pridaná hodnota</t>
  </si>
  <si>
    <t>0028</t>
  </si>
  <si>
    <t>Výnosy z finančnej činnosti spolu</t>
  </si>
  <si>
    <t>0029</t>
  </si>
  <si>
    <t>Tržby z predaja cenných papierov a podielov</t>
  </si>
  <si>
    <t>0030</t>
  </si>
  <si>
    <t>Výnosy z dlhodobého finančného majetku súčet</t>
  </si>
  <si>
    <t>0031</t>
  </si>
  <si>
    <t>Výnosy z cenných papierov a podielov od prepojených účt.jednotiek</t>
  </si>
  <si>
    <t>0032</t>
  </si>
  <si>
    <t>Výnosy z cenn.pap.a podielov  v podiel.účasti okrem výnosov od prepoj.účt.jedn.</t>
  </si>
  <si>
    <t>0033</t>
  </si>
  <si>
    <t>Ostatné výnosy z cenných papierov a podielov</t>
  </si>
  <si>
    <t>0034</t>
  </si>
  <si>
    <t>Výnosy z krátkodobého finančného majetku súčet</t>
  </si>
  <si>
    <t>0035</t>
  </si>
  <si>
    <t>Výnosy z krátkodobého finančného majetku  od prepojených účt.jednotiek</t>
  </si>
  <si>
    <t>0036</t>
  </si>
  <si>
    <t>Výnosy z krátkodob.fin.maj. v podiel.účasti okrem výnosov od prepoj.účt.jedn.</t>
  </si>
  <si>
    <t>0037</t>
  </si>
  <si>
    <t>Ostatné výnosy z krátkodobého finančného majetku</t>
  </si>
  <si>
    <t>0038</t>
  </si>
  <si>
    <t>Výnosové úroky</t>
  </si>
  <si>
    <t>0039</t>
  </si>
  <si>
    <t>Výnosové úroky  od prepojených účt.jednotiek</t>
  </si>
  <si>
    <t>0040</t>
  </si>
  <si>
    <t>Ostatné výnosové úroky</t>
  </si>
  <si>
    <t>0041</t>
  </si>
  <si>
    <t>Kurzové zisky</t>
  </si>
  <si>
    <t>0042</t>
  </si>
  <si>
    <t>Výnosy z precenenia cenných papierov a z derivátových operácií</t>
  </si>
  <si>
    <t>0043</t>
  </si>
  <si>
    <t>Ostatné výnosy z finančnej činnosti</t>
  </si>
  <si>
    <t>0044</t>
  </si>
  <si>
    <t>Náklady na finančnú činnosť spolu</t>
  </si>
  <si>
    <t>0045</t>
  </si>
  <si>
    <t>Predané cenné papiere a podiely</t>
  </si>
  <si>
    <t>0046</t>
  </si>
  <si>
    <t>Náklady na krátkodobý finančný majetok</t>
  </si>
  <si>
    <t>0047</t>
  </si>
  <si>
    <t>Opravné položky k finančnému majetku</t>
  </si>
  <si>
    <t>0048</t>
  </si>
  <si>
    <t>Nákladové úroky</t>
  </si>
  <si>
    <t>0049</t>
  </si>
  <si>
    <t>Nákladové úroky na prepojené účtovné jednotky</t>
  </si>
  <si>
    <t>0050</t>
  </si>
  <si>
    <t>Ostatné nákladové úroky</t>
  </si>
  <si>
    <t>0051</t>
  </si>
  <si>
    <t>Kurzové straty</t>
  </si>
  <si>
    <t>0052</t>
  </si>
  <si>
    <t>Náklady na precenenie cenných papierov a náklady na derivátové operácie</t>
  </si>
  <si>
    <t>0053</t>
  </si>
  <si>
    <t>Ostatné náklady na finančnú činnosť</t>
  </si>
  <si>
    <t>0054</t>
  </si>
  <si>
    <t>Výsledok hospodárenia z finančnej činnosti</t>
  </si>
  <si>
    <t>0055</t>
  </si>
  <si>
    <t>Výsledok hospodárenia za účtovné obdobie pred zdanením</t>
  </si>
  <si>
    <t>0056</t>
  </si>
  <si>
    <t>Daň z príjmov</t>
  </si>
  <si>
    <t>0057</t>
  </si>
  <si>
    <t>Daň z príjmov splatná</t>
  </si>
  <si>
    <t>0058</t>
  </si>
  <si>
    <t>Daň z príjmov odložená</t>
  </si>
  <si>
    <t>0059</t>
  </si>
  <si>
    <t>Prevod podielov na výsledku hospodárenia spoločníkom</t>
  </si>
  <si>
    <t>0060</t>
  </si>
  <si>
    <t>Výsledok hospodárenia za účt.obdobie po zdanení</t>
  </si>
  <si>
    <t>0061</t>
  </si>
  <si>
    <t>U3</t>
  </si>
  <si>
    <t>Výnosy celkom</t>
  </si>
  <si>
    <t/>
  </si>
  <si>
    <t>2001</t>
  </si>
  <si>
    <t>- Tržby z predaja tovaru</t>
  </si>
  <si>
    <t>2010</t>
  </si>
  <si>
    <t>- Tržby z predaja vlastn.výrobkov a služieb</t>
  </si>
  <si>
    <t>2040</t>
  </si>
  <si>
    <t xml:space="preserve">         z toho : tržby z rastl.a živočíšnej výroby</t>
  </si>
  <si>
    <t>2041</t>
  </si>
  <si>
    <t xml:space="preserve">                  z toho : z rastlinnej výroby</t>
  </si>
  <si>
    <t>2042</t>
  </si>
  <si>
    <t xml:space="preserve">                               - v systéme ekologického poľn.</t>
  </si>
  <si>
    <t>2043</t>
  </si>
  <si>
    <t xml:space="preserve">                              zo živočíšnej výroby</t>
  </si>
  <si>
    <t>2044</t>
  </si>
  <si>
    <t>2045</t>
  </si>
  <si>
    <t xml:space="preserve">                     tržby z agroturistiky</t>
  </si>
  <si>
    <t>2046</t>
  </si>
  <si>
    <t>- Tržby za prenájom pôdy</t>
  </si>
  <si>
    <t>2047</t>
  </si>
  <si>
    <t>- Tržby za prenájom budov</t>
  </si>
  <si>
    <t>2048</t>
  </si>
  <si>
    <t>- Ostatné výnosy z hospodárskej činnosti</t>
  </si>
  <si>
    <t>2150</t>
  </si>
  <si>
    <t xml:space="preserve">  z toho: priznané podpory spolu</t>
  </si>
  <si>
    <t>2160</t>
  </si>
  <si>
    <t>- náhrady škôd od MPRV SR</t>
  </si>
  <si>
    <t>2175</t>
  </si>
  <si>
    <t>- dopad zúčt.opravnej položky k nadob.majetku</t>
  </si>
  <si>
    <t>2180</t>
  </si>
  <si>
    <t>Náklady celkom</t>
  </si>
  <si>
    <t>2316</t>
  </si>
  <si>
    <t>- Spotreba materiálu a energie</t>
  </si>
  <si>
    <t>2360</t>
  </si>
  <si>
    <t xml:space="preserve">         z toho : pohonné hmoty</t>
  </si>
  <si>
    <t>2361</t>
  </si>
  <si>
    <t xml:space="preserve">                     elektrická energia</t>
  </si>
  <si>
    <t>2362</t>
  </si>
  <si>
    <t xml:space="preserve">                      osivá a sadba</t>
  </si>
  <si>
    <t>2363</t>
  </si>
  <si>
    <t xml:space="preserve">                      hnojivá (priemyslené, organické), komposty a sekundárne zdroje živín</t>
  </si>
  <si>
    <t>2364</t>
  </si>
  <si>
    <t xml:space="preserve">                      nakupované krmivá</t>
  </si>
  <si>
    <t>2366</t>
  </si>
  <si>
    <t xml:space="preserve">                      prípravky na ochranu rastlín</t>
  </si>
  <si>
    <t>2367</t>
  </si>
  <si>
    <t>- Osobné náklady</t>
  </si>
  <si>
    <t>2370</t>
  </si>
  <si>
    <t>- náklady za prenájom poľnohospodárskej pôdy</t>
  </si>
  <si>
    <t>2374</t>
  </si>
  <si>
    <t>--- náklady za prenájom ornej pôdy</t>
  </si>
  <si>
    <t>2375</t>
  </si>
  <si>
    <t>--- náklady za prenájom lúk a pasienkov</t>
  </si>
  <si>
    <t>2376</t>
  </si>
  <si>
    <t>- odpisy dlhodobého nehm.a hmotného majetku</t>
  </si>
  <si>
    <t>2400</t>
  </si>
  <si>
    <t>- Manká a škody</t>
  </si>
  <si>
    <t>2410</t>
  </si>
  <si>
    <t xml:space="preserve">  z toho: škody na majetku z podmáčania pôdy, povodní a zo živelných pohrôm</t>
  </si>
  <si>
    <t>2411</t>
  </si>
  <si>
    <t>- Dopad zúčt.opravnej položky k nadob.maj.</t>
  </si>
  <si>
    <t>2420</t>
  </si>
  <si>
    <t>Hospodársky výsledok pred zdanením</t>
  </si>
  <si>
    <t>2570</t>
  </si>
  <si>
    <t>Režijné náklady za podnik celkom</t>
  </si>
  <si>
    <t>2572</t>
  </si>
  <si>
    <t>-- výrobná réžia</t>
  </si>
  <si>
    <t>2574</t>
  </si>
  <si>
    <t>-- správna réžia</t>
  </si>
  <si>
    <t>2575</t>
  </si>
  <si>
    <t>Spotreba vlastného krmivá</t>
  </si>
  <si>
    <t>2576</t>
  </si>
  <si>
    <t>Spotreba vlastného osiva a sadby</t>
  </si>
  <si>
    <t>2577</t>
  </si>
  <si>
    <t>Spotreba vlastných hnojív</t>
  </si>
  <si>
    <t>2578</t>
  </si>
  <si>
    <t>Celková úhrada za užívanie pozemných komunikácií</t>
  </si>
  <si>
    <t>2596</t>
  </si>
  <si>
    <t>Kontrolný súčet</t>
  </si>
  <si>
    <t>2999</t>
  </si>
  <si>
    <t>Ročný priem.evidenčný počet pracovníkov-prepoč.</t>
  </si>
  <si>
    <t>osoby</t>
  </si>
  <si>
    <t>3010</t>
  </si>
  <si>
    <t>z toho: zamestnanci pracujúci v poľn. prvovýrobe  (z riadku 3010)</t>
  </si>
  <si>
    <t>3012</t>
  </si>
  <si>
    <t>z toho: THP  (z riadku 3010)</t>
  </si>
  <si>
    <t>3015</t>
  </si>
  <si>
    <t>z toho: ženy (z riadku 3010)</t>
  </si>
  <si>
    <t>3016</t>
  </si>
  <si>
    <t>Ročný priem.ev. počet zamestnancov na TPP-prepoč.</t>
  </si>
  <si>
    <t>3017</t>
  </si>
  <si>
    <t>Neplatená pracovná sila</t>
  </si>
  <si>
    <t>3018</t>
  </si>
  <si>
    <t>z toho: ženy</t>
  </si>
  <si>
    <t>3019</t>
  </si>
  <si>
    <t>Ročné mzdy v EUR</t>
  </si>
  <si>
    <t>3030</t>
  </si>
  <si>
    <t>Zamestnanosť - vek 18-24 rokov</t>
  </si>
  <si>
    <t>3031</t>
  </si>
  <si>
    <t>Zamestnanosť - vek 25-34 rokov</t>
  </si>
  <si>
    <t>3032</t>
  </si>
  <si>
    <t>Zamestnanosť - vek 35-49 rokov</t>
  </si>
  <si>
    <t>3033</t>
  </si>
  <si>
    <t>Zamestnanosť - vek 50-59 rokov</t>
  </si>
  <si>
    <t>3034</t>
  </si>
  <si>
    <t>Zamestnanosť - vek 60 a viac rokov</t>
  </si>
  <si>
    <t>3035</t>
  </si>
  <si>
    <t>Celkový počet vlastníkov podniku</t>
  </si>
  <si>
    <t>3036</t>
  </si>
  <si>
    <t>Počet novovytvorených stálych pracovných miest</t>
  </si>
  <si>
    <t>3037</t>
  </si>
  <si>
    <t>Počet pracovníkov so slovenskou štátnou prísl. (SR)</t>
  </si>
  <si>
    <t>3045</t>
  </si>
  <si>
    <t>Počet prac. zo štátnou prísl.z EÚ okrem SR</t>
  </si>
  <si>
    <t>3046</t>
  </si>
  <si>
    <t>Počet prac. z EHP (Nórsko, Island, Lichtenštajnsko)</t>
  </si>
  <si>
    <t>3047</t>
  </si>
  <si>
    <t>Počet pracovníkov mimo EÚ/EHP/SR</t>
  </si>
  <si>
    <t>3048</t>
  </si>
  <si>
    <t xml:space="preserve">Počet zamestnancov s využitím pracovného času 90 – 100 % </t>
  </si>
  <si>
    <t>3051</t>
  </si>
  <si>
    <t xml:space="preserve">z toho: ženy </t>
  </si>
  <si>
    <t>3052</t>
  </si>
  <si>
    <t>Počet odpracovaných hodín pre zamestnancov s využitím pracovného času 90 – 100 %</t>
  </si>
  <si>
    <t>3053</t>
  </si>
  <si>
    <t>3054</t>
  </si>
  <si>
    <t xml:space="preserve">Počet zamestnancov s využitím pracovného času 30 – 90 % </t>
  </si>
  <si>
    <t>3055</t>
  </si>
  <si>
    <t>3056</t>
  </si>
  <si>
    <t xml:space="preserve">Počet odpracovaných hodín pre zamestnancov s využitím pracovného času 30 – 90 % </t>
  </si>
  <si>
    <t>3057</t>
  </si>
  <si>
    <t>3058</t>
  </si>
  <si>
    <t xml:space="preserve">Počet zamestnancov s využitím pracovného času do 30 % </t>
  </si>
  <si>
    <t>3059</t>
  </si>
  <si>
    <t>3060</t>
  </si>
  <si>
    <t xml:space="preserve">Počet odpracovaných hodín pre zamestnancov s využitím pracovného času do 30 % </t>
  </si>
  <si>
    <t>3061</t>
  </si>
  <si>
    <t>3062</t>
  </si>
  <si>
    <t>Základné vzdelanie a iba poľnohospodárske skúsenosti</t>
  </si>
  <si>
    <t>3100</t>
  </si>
  <si>
    <t>Stredoškolské vzdelanie bez maturity</t>
  </si>
  <si>
    <t>3105</t>
  </si>
  <si>
    <t>z toho: stredoškolské poľnohospodárske vzdelanie</t>
  </si>
  <si>
    <t>3110</t>
  </si>
  <si>
    <t>Stredoškolské vzdelanie s maturitou</t>
  </si>
  <si>
    <t>3115</t>
  </si>
  <si>
    <t>3120</t>
  </si>
  <si>
    <t>Absolvovaný aspoň 2-ročný kurz na poľn.vyššej strednej škole,univerzite</t>
  </si>
  <si>
    <t>3125</t>
  </si>
  <si>
    <t>Absolvovaná vysoká škola II. stupňa – v poľnohosp.</t>
  </si>
  <si>
    <t>3130</t>
  </si>
  <si>
    <t>Absolvovaná iná vysoká škola II. stupňa</t>
  </si>
  <si>
    <t>3135</t>
  </si>
  <si>
    <t>3199</t>
  </si>
  <si>
    <t>Prijaté bankové úvery (v danom roku)</t>
  </si>
  <si>
    <t>3200</t>
  </si>
  <si>
    <t>- na prevádzkové účely</t>
  </si>
  <si>
    <t>3202</t>
  </si>
  <si>
    <t>- na nákup pôdy</t>
  </si>
  <si>
    <t>3203</t>
  </si>
  <si>
    <t>- na nákup strojov a zariadení</t>
  </si>
  <si>
    <t>3204</t>
  </si>
  <si>
    <t>- na obstaranie stavieb</t>
  </si>
  <si>
    <t>3205</t>
  </si>
  <si>
    <t>- na ostatné investície</t>
  </si>
  <si>
    <t>3206</t>
  </si>
  <si>
    <t>Splátky bankových úverov</t>
  </si>
  <si>
    <t>3211</t>
  </si>
  <si>
    <t>Výška majetkovej záruky</t>
  </si>
  <si>
    <t>3212</t>
  </si>
  <si>
    <t>- vlastná</t>
  </si>
  <si>
    <t>3213</t>
  </si>
  <si>
    <t>- SZRB</t>
  </si>
  <si>
    <t>3214</t>
  </si>
  <si>
    <t>Starý blok úverov</t>
  </si>
  <si>
    <t>3215</t>
  </si>
  <si>
    <t>Pohľadávky po dohodnutej lehote splatnosti</t>
  </si>
  <si>
    <t>4010</t>
  </si>
  <si>
    <t>z toho : z obchodného styku</t>
  </si>
  <si>
    <t>4020</t>
  </si>
  <si>
    <t>Záväzky po dohodnutej lehote splatnosti</t>
  </si>
  <si>
    <t>4030</t>
  </si>
  <si>
    <t>4040</t>
  </si>
  <si>
    <t xml:space="preserve">                voči štátnemu rozpočtu</t>
  </si>
  <si>
    <t>4050</t>
  </si>
  <si>
    <t xml:space="preserve">                zo sociálneho zabezpečenia</t>
  </si>
  <si>
    <t>4055</t>
  </si>
  <si>
    <t>Záväzky po dohodn.lehote splatn.voči peňažným ústavom</t>
  </si>
  <si>
    <t>4060</t>
  </si>
  <si>
    <t>z toho : úver</t>
  </si>
  <si>
    <t>4061</t>
  </si>
  <si>
    <t xml:space="preserve">                úroky</t>
  </si>
  <si>
    <t>4062</t>
  </si>
  <si>
    <t>4099</t>
  </si>
  <si>
    <t>Obstarávanie dlhodobého hmotného  majetku celkom</t>
  </si>
  <si>
    <t>4500</t>
  </si>
  <si>
    <t>- stavby</t>
  </si>
  <si>
    <t>4505</t>
  </si>
  <si>
    <t>- samostatne hnuteľné veci a súbory hnuteľných vecí</t>
  </si>
  <si>
    <t>4510</t>
  </si>
  <si>
    <t>- pestovateľské celky TP,pozemky</t>
  </si>
  <si>
    <t>4515</t>
  </si>
  <si>
    <t>- základné stádo a ťažné zvieratá</t>
  </si>
  <si>
    <t>4520</t>
  </si>
  <si>
    <t>Dlhodobý hmotný majetok podľa zdrojov obstarania</t>
  </si>
  <si>
    <t>4599</t>
  </si>
  <si>
    <t>- vlastné zdroje</t>
  </si>
  <si>
    <t>4600</t>
  </si>
  <si>
    <t>- úver</t>
  </si>
  <si>
    <t>4605</t>
  </si>
  <si>
    <t>- dotácie zo štátneho rozpočtu</t>
  </si>
  <si>
    <t>4610</t>
  </si>
  <si>
    <t>- zdroje zo zahraničia</t>
  </si>
  <si>
    <t>4615</t>
  </si>
  <si>
    <t>- ostatné zdroje</t>
  </si>
  <si>
    <t>4620</t>
  </si>
  <si>
    <t>Oprávky k dlhodobému hmotnému majetku</t>
  </si>
  <si>
    <t>4650</t>
  </si>
  <si>
    <t>4655</t>
  </si>
  <si>
    <t>4660</t>
  </si>
  <si>
    <t>4665</t>
  </si>
  <si>
    <t>4670</t>
  </si>
  <si>
    <t>- opravná položka k nadobudnutému majetku</t>
  </si>
  <si>
    <t>4675</t>
  </si>
  <si>
    <t>4699</t>
  </si>
  <si>
    <t>Podpory neinvestičného charakteru (z účtu 648)</t>
  </si>
  <si>
    <t>4700</t>
  </si>
  <si>
    <t>Úhrada finančnej disciplíny z prechádzajúceho roka</t>
  </si>
  <si>
    <t>4702</t>
  </si>
  <si>
    <t>Jednotná platba na plochu (SAPS)</t>
  </si>
  <si>
    <t>4704</t>
  </si>
  <si>
    <t>Redistributívna platba</t>
  </si>
  <si>
    <t>4705</t>
  </si>
  <si>
    <t>Platba na poľn.postupy prospešné pre klímu a životné prostredie (greening)</t>
  </si>
  <si>
    <t>4706</t>
  </si>
  <si>
    <t>Platba pre mladých poľnohospodárov</t>
  </si>
  <si>
    <t>4707</t>
  </si>
  <si>
    <t>Platba na pestovanie cukrovej repy</t>
  </si>
  <si>
    <t>4708</t>
  </si>
  <si>
    <t>Platba na pestovanie chmeľu</t>
  </si>
  <si>
    <t>4722</t>
  </si>
  <si>
    <t>Platba na pestovanie vybraných druhov ovocia s vysokou prácnosťou</t>
  </si>
  <si>
    <t>4723</t>
  </si>
  <si>
    <t>Platba na pestovanie vybraných druhov ovocia s veľmi vysokou prácnosťou</t>
  </si>
  <si>
    <t>4724</t>
  </si>
  <si>
    <t>Platba na pestovanie rajčiakov</t>
  </si>
  <si>
    <t>4727</t>
  </si>
  <si>
    <t>Platba na pestovanie vybraných druhov zeleniny</t>
  </si>
  <si>
    <t>4728</t>
  </si>
  <si>
    <t>Platba na pestovanie bielkovinových plodín</t>
  </si>
  <si>
    <t>4729</t>
  </si>
  <si>
    <t>Platba na chov bahníc, jariek a kôz</t>
  </si>
  <si>
    <t>4731</t>
  </si>
  <si>
    <t>Platba na výkrm vybraných kategórií hovädzieho dobytka</t>
  </si>
  <si>
    <t>4732</t>
  </si>
  <si>
    <t>Platba na kravy chované v systéme s trhovou produkciou mlieka</t>
  </si>
  <si>
    <t>4733</t>
  </si>
  <si>
    <t>Doplnková vnútroštátna platba na dobytčie jednotky</t>
  </si>
  <si>
    <t>4737</t>
  </si>
  <si>
    <t>- dojčiace kravy</t>
  </si>
  <si>
    <t>4738</t>
  </si>
  <si>
    <t>- ovce a kozy</t>
  </si>
  <si>
    <t>4739</t>
  </si>
  <si>
    <t>Program rozvoja vidieka 2014-2020</t>
  </si>
  <si>
    <t>4740</t>
  </si>
  <si>
    <t>- platba pre oblasti s prírodnými, al.inými  osobitnými obmedzeniami</t>
  </si>
  <si>
    <t>4741</t>
  </si>
  <si>
    <t>---- horské oblasti (H)</t>
  </si>
  <si>
    <t>4742</t>
  </si>
  <si>
    <t>---- oblasti čeliace významným prírodným obmedzeniam (BK)</t>
  </si>
  <si>
    <t>4743</t>
  </si>
  <si>
    <t>---- oblasti postihnuté špecifickými obmedzeniami (OS)</t>
  </si>
  <si>
    <t>4744</t>
  </si>
  <si>
    <t>---- vyradené katastre LFA (dobiehajúce)</t>
  </si>
  <si>
    <t>4745</t>
  </si>
  <si>
    <t>- Platby v rámci sústavy Natura 2000</t>
  </si>
  <si>
    <t>4746</t>
  </si>
  <si>
    <t>---- na poľnohospodárskej pôde</t>
  </si>
  <si>
    <t>4747</t>
  </si>
  <si>
    <t>---- na lesné pozemky</t>
  </si>
  <si>
    <t>4748</t>
  </si>
  <si>
    <t>- Agroenviromentálno-klimatické opatrenia celkom</t>
  </si>
  <si>
    <t>4750</t>
  </si>
  <si>
    <t>---- integrovaná produkcia v ovocinárstve</t>
  </si>
  <si>
    <t>4752</t>
  </si>
  <si>
    <t>----  integrovaná produkcia v zeleninárstve</t>
  </si>
  <si>
    <t>4753</t>
  </si>
  <si>
    <t>----  integrovaná produkcia vo vinohradníctve</t>
  </si>
  <si>
    <t>4754</t>
  </si>
  <si>
    <t>---- ochrana biotopov prírodných a poloprírodných trávnych porastov</t>
  </si>
  <si>
    <t>4755</t>
  </si>
  <si>
    <t>---- multifunkčné okraje polí (biopásy na ornej pôde)</t>
  </si>
  <si>
    <t>4756</t>
  </si>
  <si>
    <t>---- ochrana vodných zdrojov - CHVO Žitný ostrov</t>
  </si>
  <si>
    <t>4757</t>
  </si>
  <si>
    <t>---- ochrana dropa fúzatého</t>
  </si>
  <si>
    <t>4758</t>
  </si>
  <si>
    <t>---- ochrana biotopov sysľa pasienkového</t>
  </si>
  <si>
    <t>4759</t>
  </si>
  <si>
    <t>---- chov a udržanie ohrozených  druhov zvierat</t>
  </si>
  <si>
    <t>4760</t>
  </si>
  <si>
    <t>- Ekologické poľnohospodárstvo (EP)</t>
  </si>
  <si>
    <t>4770</t>
  </si>
  <si>
    <t xml:space="preserve"> ---- ovocné sady intenzívne (v EP)</t>
  </si>
  <si>
    <t>4771</t>
  </si>
  <si>
    <t>---- ovocné sady ostatné (v EP)</t>
  </si>
  <si>
    <t>4772</t>
  </si>
  <si>
    <t>---- ekologická produkcia na ornej pôde</t>
  </si>
  <si>
    <t>4773</t>
  </si>
  <si>
    <t>---- EP v zeleninárstve, liečivé, korenin.a aromatické rastliny</t>
  </si>
  <si>
    <t>4774</t>
  </si>
  <si>
    <t>----  z toho: zemiaky</t>
  </si>
  <si>
    <t>4775</t>
  </si>
  <si>
    <t>----  ekologická produkcia vo vinohradníctve</t>
  </si>
  <si>
    <t>4776</t>
  </si>
  <si>
    <t>----  ekologická produkcia na TTP</t>
  </si>
  <si>
    <t>4777</t>
  </si>
  <si>
    <t>- Dobré životné podmienky zvierat</t>
  </si>
  <si>
    <t>4780</t>
  </si>
  <si>
    <t>----  chov hydiny (brojlery kurčiat)</t>
  </si>
  <si>
    <t>4781</t>
  </si>
  <si>
    <t>----  dojnice</t>
  </si>
  <si>
    <t>4782</t>
  </si>
  <si>
    <t>----  prasnice</t>
  </si>
  <si>
    <t>4783</t>
  </si>
  <si>
    <t>----  výkrm ošípaných</t>
  </si>
  <si>
    <t>4784</t>
  </si>
  <si>
    <t xml:space="preserve">Operačný program pre rybné hospodárstvo </t>
  </si>
  <si>
    <t>4790</t>
  </si>
  <si>
    <t>Štátna pomoc: podpora podľa Výnosu MPRV SR 660/2014-100</t>
  </si>
  <si>
    <t>4792</t>
  </si>
  <si>
    <t>Štátna pomoc: opatrenie Zelená nafta</t>
  </si>
  <si>
    <t>4794</t>
  </si>
  <si>
    <t>Neinvestičná pomoc na opatrenia pre organizovanie trhu</t>
  </si>
  <si>
    <t>4796</t>
  </si>
  <si>
    <t>Podpory investičného charakteru</t>
  </si>
  <si>
    <t>4800</t>
  </si>
  <si>
    <t>- Podpora podľa výnosov MPRV SR a NV SR</t>
  </si>
  <si>
    <t>4805</t>
  </si>
  <si>
    <t>- Program rozvoja vidieka 2007-2013, 2014-2020</t>
  </si>
  <si>
    <t>4809</t>
  </si>
  <si>
    <t>- Operačný program pre rybné hospodárstvo</t>
  </si>
  <si>
    <t>4810</t>
  </si>
  <si>
    <t>- Pomoc na opatrenia pre organizovanie trhu</t>
  </si>
  <si>
    <t>4811</t>
  </si>
  <si>
    <t>Platby za poskytnuté údaje</t>
  </si>
  <si>
    <t>4820</t>
  </si>
  <si>
    <t>- dojnice</t>
  </si>
  <si>
    <t>4821</t>
  </si>
  <si>
    <t>4822</t>
  </si>
  <si>
    <t>- ošípané</t>
  </si>
  <si>
    <t>4823</t>
  </si>
  <si>
    <t>- sady a vinohrady</t>
  </si>
  <si>
    <t>4824</t>
  </si>
  <si>
    <t>4899</t>
  </si>
  <si>
    <t>Daň z pridanej hodnoty</t>
  </si>
  <si>
    <t>5500</t>
  </si>
  <si>
    <t>Spotrebné dane</t>
  </si>
  <si>
    <t>5505</t>
  </si>
  <si>
    <t>v tom : víno</t>
  </si>
  <si>
    <t>5510</t>
  </si>
  <si>
    <t xml:space="preserve">                lieh</t>
  </si>
  <si>
    <t>5515</t>
  </si>
  <si>
    <t xml:space="preserve">                uhľovodíkové palivá a mazivá</t>
  </si>
  <si>
    <t>5530</t>
  </si>
  <si>
    <t>Daň z nehnuteľností</t>
  </si>
  <si>
    <t>5535</t>
  </si>
  <si>
    <t>v tom :  z pozemkov</t>
  </si>
  <si>
    <t>5540</t>
  </si>
  <si>
    <t xml:space="preserve">              z toho:  z ornej pôdy, chmeľníc, viníc a ovocných sadov</t>
  </si>
  <si>
    <t>5541</t>
  </si>
  <si>
    <t xml:space="preserve">                              z trvalých trávnych porastov</t>
  </si>
  <si>
    <t>5542</t>
  </si>
  <si>
    <t xml:space="preserve">            zo stavieb</t>
  </si>
  <si>
    <t>5545</t>
  </si>
  <si>
    <t>Cestná daň</t>
  </si>
  <si>
    <t>5550</t>
  </si>
  <si>
    <t>Platby do fondov (35,2%)</t>
  </si>
  <si>
    <t>5555</t>
  </si>
  <si>
    <t>Tvorba sociálneho fondu</t>
  </si>
  <si>
    <t>5560</t>
  </si>
  <si>
    <t>z toho : prídel zo zisku</t>
  </si>
  <si>
    <t>5561</t>
  </si>
  <si>
    <t>Poistné zaplatené na poistné udalosti</t>
  </si>
  <si>
    <t>5565</t>
  </si>
  <si>
    <t>z toho : majetku</t>
  </si>
  <si>
    <t>5566</t>
  </si>
  <si>
    <t xml:space="preserve">                úrody</t>
  </si>
  <si>
    <t>5567</t>
  </si>
  <si>
    <t xml:space="preserve">                zvierat</t>
  </si>
  <si>
    <t>5568</t>
  </si>
  <si>
    <t>Náhrada škôd z poistného celkom</t>
  </si>
  <si>
    <t>5585</t>
  </si>
  <si>
    <t>5586</t>
  </si>
  <si>
    <t>5587</t>
  </si>
  <si>
    <t>5588</t>
  </si>
  <si>
    <t>Vyplatené fin.prostriedky z poisťovní zábranné opatrenia-predchádzanie škodám</t>
  </si>
  <si>
    <t>5589</t>
  </si>
  <si>
    <t>5999</t>
  </si>
  <si>
    <t>Obhospodarovaná poľn.pôda v užívaní podľa katastra</t>
  </si>
  <si>
    <t>ha</t>
  </si>
  <si>
    <t>6009</t>
  </si>
  <si>
    <t>Obhospodarovaná poľn.pôda v užívaní podľa LPIS,IACS</t>
  </si>
  <si>
    <t>6010</t>
  </si>
  <si>
    <t>- orná pôda</t>
  </si>
  <si>
    <t>6015</t>
  </si>
  <si>
    <t>- lúky a pasienky</t>
  </si>
  <si>
    <t>6020</t>
  </si>
  <si>
    <t>- ovocné sady</t>
  </si>
  <si>
    <t>6025</t>
  </si>
  <si>
    <t>---  jadroviny</t>
  </si>
  <si>
    <t>6030</t>
  </si>
  <si>
    <t>---  kôstkoviny</t>
  </si>
  <si>
    <t>6035</t>
  </si>
  <si>
    <t>---  bobuľoviny</t>
  </si>
  <si>
    <t>6040</t>
  </si>
  <si>
    <t>- vinice</t>
  </si>
  <si>
    <t>6045</t>
  </si>
  <si>
    <t>- chmeľnice</t>
  </si>
  <si>
    <t>6050</t>
  </si>
  <si>
    <t>Prenajatá poľn.pôda v užívaní (podľa LPIS, IACS)</t>
  </si>
  <si>
    <t>6055</t>
  </si>
  <si>
    <t>- výmera cirkevnej pôdy</t>
  </si>
  <si>
    <t>6060</t>
  </si>
  <si>
    <t>- výmera štátnej pôdy z SPF</t>
  </si>
  <si>
    <t>6065</t>
  </si>
  <si>
    <t>- výmera pôdy nezistených vlastníkov z SPF</t>
  </si>
  <si>
    <t>6070</t>
  </si>
  <si>
    <t>- výmera pôdy súkromných osôb</t>
  </si>
  <si>
    <t>6075</t>
  </si>
  <si>
    <t>Poľn.pôda v užívaní zaradená v ANC</t>
  </si>
  <si>
    <t>6080</t>
  </si>
  <si>
    <t>Poľn.pôda v užívaní pod závlahou</t>
  </si>
  <si>
    <t>6085</t>
  </si>
  <si>
    <t>Poľn.pôda v užívaní zaradená do agroenvironmentálnych opatrení</t>
  </si>
  <si>
    <t>6090</t>
  </si>
  <si>
    <t>Poľn.pôda v užívaní v systéme ekologického poľnohospodárstva</t>
  </si>
  <si>
    <t>6095</t>
  </si>
  <si>
    <t>- orná pôda v EP</t>
  </si>
  <si>
    <t>6100</t>
  </si>
  <si>
    <t>- lúky a pasienky v EP</t>
  </si>
  <si>
    <t>6105</t>
  </si>
  <si>
    <t>- ovocné sady v EP</t>
  </si>
  <si>
    <t>6110</t>
  </si>
  <si>
    <t>- vinice v EP</t>
  </si>
  <si>
    <t>6115</t>
  </si>
  <si>
    <t>Vodná plocha rybníkov</t>
  </si>
  <si>
    <t>6120</t>
  </si>
  <si>
    <t>Zberová plocha celkom</t>
  </si>
  <si>
    <t>6200</t>
  </si>
  <si>
    <t>z toho : obilniny celkom</t>
  </si>
  <si>
    <t>6205</t>
  </si>
  <si>
    <t xml:space="preserve">              z toho : pšenica</t>
  </si>
  <si>
    <t>6210</t>
  </si>
  <si>
    <t xml:space="preserve">                             jačmeň</t>
  </si>
  <si>
    <t>6215</t>
  </si>
  <si>
    <t xml:space="preserve">                             kukurica na zrno</t>
  </si>
  <si>
    <t>6220</t>
  </si>
  <si>
    <t xml:space="preserve">         olejniny celkom</t>
  </si>
  <si>
    <t>6225</t>
  </si>
  <si>
    <t xml:space="preserve">         z toho : repka</t>
  </si>
  <si>
    <t>6230</t>
  </si>
  <si>
    <t xml:space="preserve">                         slnečnica</t>
  </si>
  <si>
    <t>6232</t>
  </si>
  <si>
    <t xml:space="preserve">         cukrová repa technická</t>
  </si>
  <si>
    <t>6235</t>
  </si>
  <si>
    <t xml:space="preserve">         sója</t>
  </si>
  <si>
    <t>6237</t>
  </si>
  <si>
    <t xml:space="preserve">         zemiaky celkom</t>
  </si>
  <si>
    <t>6240</t>
  </si>
  <si>
    <t xml:space="preserve">         z toho : skoré</t>
  </si>
  <si>
    <t>6245</t>
  </si>
  <si>
    <t xml:space="preserve">         zelenina celkom</t>
  </si>
  <si>
    <t>6250</t>
  </si>
  <si>
    <t xml:space="preserve">            - zelenina listová</t>
  </si>
  <si>
    <t>6255</t>
  </si>
  <si>
    <t xml:space="preserve">            - zelenina struková</t>
  </si>
  <si>
    <t>6260</t>
  </si>
  <si>
    <t xml:space="preserve">            - zelenina lahôdková</t>
  </si>
  <si>
    <t>6262</t>
  </si>
  <si>
    <t xml:space="preserve">            - zelenina cibuľová</t>
  </si>
  <si>
    <t>6265</t>
  </si>
  <si>
    <t xml:space="preserve">            - zelenina hlúbová</t>
  </si>
  <si>
    <t>6270</t>
  </si>
  <si>
    <t xml:space="preserve">            - zelenina koreňová</t>
  </si>
  <si>
    <t>6275</t>
  </si>
  <si>
    <t xml:space="preserve">            - zelenina plodová</t>
  </si>
  <si>
    <t>6276</t>
  </si>
  <si>
    <t xml:space="preserve">             - z toho: rajčiaky</t>
  </si>
  <si>
    <t>6277</t>
  </si>
  <si>
    <t xml:space="preserve">      skleníky a fóliovníky pre zeleninu a rajčiaky</t>
  </si>
  <si>
    <t>6278</t>
  </si>
  <si>
    <t xml:space="preserve">      ovocie celkom      </t>
  </si>
  <si>
    <t>6279</t>
  </si>
  <si>
    <t xml:space="preserve">           - bobuľoviny</t>
  </si>
  <si>
    <t>6280</t>
  </si>
  <si>
    <t xml:space="preserve">           - kôstkoviny</t>
  </si>
  <si>
    <t>6281</t>
  </si>
  <si>
    <t xml:space="preserve">           - hrušky</t>
  </si>
  <si>
    <t>6282</t>
  </si>
  <si>
    <t xml:space="preserve">           - jablká</t>
  </si>
  <si>
    <t>6283</t>
  </si>
  <si>
    <t xml:space="preserve">          - škrupinové</t>
  </si>
  <si>
    <t>6284</t>
  </si>
  <si>
    <t xml:space="preserve">         krmoviny na ornej pôde celkom</t>
  </si>
  <si>
    <t>6285</t>
  </si>
  <si>
    <t xml:space="preserve">         zberová plocha vinohradov</t>
  </si>
  <si>
    <t>6286</t>
  </si>
  <si>
    <t>Zberová plocha geneticky modifikovaných plodín</t>
  </si>
  <si>
    <t>6290</t>
  </si>
  <si>
    <t>Zberová plocha plodín na energetické účely</t>
  </si>
  <si>
    <t>6295</t>
  </si>
  <si>
    <t>Úroda obilnín celkom</t>
  </si>
  <si>
    <t>6400</t>
  </si>
  <si>
    <t xml:space="preserve">         z toho : pšenica</t>
  </si>
  <si>
    <t>6405</t>
  </si>
  <si>
    <t xml:space="preserve">                         jačmeň</t>
  </si>
  <si>
    <t>6410</t>
  </si>
  <si>
    <t xml:space="preserve">                         kukurica na zrno</t>
  </si>
  <si>
    <t>6415</t>
  </si>
  <si>
    <t>Úroda olejnín celkom</t>
  </si>
  <si>
    <t>6420</t>
  </si>
  <si>
    <t>z toho: repka</t>
  </si>
  <si>
    <t>6425</t>
  </si>
  <si>
    <t xml:space="preserve">               slnečnica</t>
  </si>
  <si>
    <t>6426</t>
  </si>
  <si>
    <t>Úroda cukrovej repy technickej celkom</t>
  </si>
  <si>
    <t>6430</t>
  </si>
  <si>
    <t>Úroda sóje celkom</t>
  </si>
  <si>
    <t>6432</t>
  </si>
  <si>
    <t>Úroda konzumných zemiakov celkom</t>
  </si>
  <si>
    <t>6435</t>
  </si>
  <si>
    <t>z toho : skoré</t>
  </si>
  <si>
    <t>6440</t>
  </si>
  <si>
    <t xml:space="preserve">Úroda zeleniny celkom   </t>
  </si>
  <si>
    <t>6445</t>
  </si>
  <si>
    <t xml:space="preserve">         - zelenina listová</t>
  </si>
  <si>
    <t>6447</t>
  </si>
  <si>
    <t xml:space="preserve">         - zelenina struková</t>
  </si>
  <si>
    <t>6448</t>
  </si>
  <si>
    <t xml:space="preserve">         - zelenina lahôdková</t>
  </si>
  <si>
    <t>6449</t>
  </si>
  <si>
    <t xml:space="preserve">         - zelenina cibuľová</t>
  </si>
  <si>
    <t>6451</t>
  </si>
  <si>
    <t xml:space="preserve">         - zelenina hlúbová</t>
  </si>
  <si>
    <t>6453</t>
  </si>
  <si>
    <t xml:space="preserve">         - zelenina koreňová</t>
  </si>
  <si>
    <t>6455</t>
  </si>
  <si>
    <t xml:space="preserve">         - zelenina plodová</t>
  </si>
  <si>
    <t>6457</t>
  </si>
  <si>
    <t xml:space="preserve">         - z toho: rajčiaky</t>
  </si>
  <si>
    <t>6459</t>
  </si>
  <si>
    <t>Úroda koreninových, aromatických a liečivých rastlín</t>
  </si>
  <si>
    <t>6461</t>
  </si>
  <si>
    <t>Úroda ovocia celkom</t>
  </si>
  <si>
    <t>6463</t>
  </si>
  <si>
    <t xml:space="preserve">       - bobuľoviny</t>
  </si>
  <si>
    <t>6465</t>
  </si>
  <si>
    <t xml:space="preserve">       - kôstkoviny</t>
  </si>
  <si>
    <t>6467</t>
  </si>
  <si>
    <t xml:space="preserve">      - hrušky</t>
  </si>
  <si>
    <t>6469</t>
  </si>
  <si>
    <t xml:space="preserve">      - jablká</t>
  </si>
  <si>
    <t>6471</t>
  </si>
  <si>
    <t xml:space="preserve">      - škrupinové</t>
  </si>
  <si>
    <t>6473</t>
  </si>
  <si>
    <t>Úroda hrozna celkom</t>
  </si>
  <si>
    <t>6475</t>
  </si>
  <si>
    <t>Produkcia určená na výrobu biopalív</t>
  </si>
  <si>
    <t>6700</t>
  </si>
  <si>
    <t>z toho: na výrobu (bio)etanolu</t>
  </si>
  <si>
    <t>6705</t>
  </si>
  <si>
    <t xml:space="preserve">               na výrobu (bio)nafty</t>
  </si>
  <si>
    <t>6710</t>
  </si>
  <si>
    <t>6799</t>
  </si>
  <si>
    <t>Úroda obilnín v ekologickom poľnohospodárstve celkom (EP)</t>
  </si>
  <si>
    <t>6800</t>
  </si>
  <si>
    <t>z toho:  pšenica (EP)</t>
  </si>
  <si>
    <t>6802</t>
  </si>
  <si>
    <t xml:space="preserve">                jačmeň (EP)</t>
  </si>
  <si>
    <t>6804</t>
  </si>
  <si>
    <t xml:space="preserve">                kukurica na zrno (EP)</t>
  </si>
  <si>
    <t>6806</t>
  </si>
  <si>
    <t>Úroda olejnín v ekologickom poľnohospodárstve celkom</t>
  </si>
  <si>
    <t>6808</t>
  </si>
  <si>
    <t>z toho: repka (EP)</t>
  </si>
  <si>
    <t>6810</t>
  </si>
  <si>
    <t xml:space="preserve">               slnečnica (EP)</t>
  </si>
  <si>
    <t>6812</t>
  </si>
  <si>
    <t>Úroda cukrovej repy technickej v ekologickom poľnohospodárstve</t>
  </si>
  <si>
    <t>6814</t>
  </si>
  <si>
    <t>Úroda sóje v ekologickom poľnohospodárstve</t>
  </si>
  <si>
    <t>6815</t>
  </si>
  <si>
    <t>Úroda konzumných zemiakov v EP celkom</t>
  </si>
  <si>
    <t>6816</t>
  </si>
  <si>
    <t>z toho: skoré (EP)</t>
  </si>
  <si>
    <t>6818</t>
  </si>
  <si>
    <t xml:space="preserve">Úroda zeleniny v ekologickom poľnohospodárstve celkom   </t>
  </si>
  <si>
    <t>6820</t>
  </si>
  <si>
    <t xml:space="preserve">         - zelenina listová (EP)</t>
  </si>
  <si>
    <t>6822</t>
  </si>
  <si>
    <t xml:space="preserve">         - zelenina struková (EP)</t>
  </si>
  <si>
    <t>6824</t>
  </si>
  <si>
    <t xml:space="preserve">         - zelenina lahôdková (EP)</t>
  </si>
  <si>
    <t>6826</t>
  </si>
  <si>
    <t xml:space="preserve">         - zelenina cibuľová (EP)</t>
  </si>
  <si>
    <t>6828</t>
  </si>
  <si>
    <t xml:space="preserve">         - zelenina hlúbová (EP)</t>
  </si>
  <si>
    <t>6830</t>
  </si>
  <si>
    <t xml:space="preserve">         - zelenina koreňová (EP)</t>
  </si>
  <si>
    <t>6832</t>
  </si>
  <si>
    <t xml:space="preserve">         - zelenina plodová (EP)</t>
  </si>
  <si>
    <t>6834</t>
  </si>
  <si>
    <t xml:space="preserve">         - z toho: rajčiaky (EP)</t>
  </si>
  <si>
    <t>6836</t>
  </si>
  <si>
    <t>Úroda koreninových, aromatických a liečivých rastlín v EP</t>
  </si>
  <si>
    <t>6838</t>
  </si>
  <si>
    <t>Úroda ovocia v ekologickom poľnohospodárstve celkom</t>
  </si>
  <si>
    <t>6840</t>
  </si>
  <si>
    <t xml:space="preserve">       - bobuľoviny (EP)</t>
  </si>
  <si>
    <t>6842</t>
  </si>
  <si>
    <t xml:space="preserve">       - kôstkoviny (EP)</t>
  </si>
  <si>
    <t>6844</t>
  </si>
  <si>
    <t xml:space="preserve">      - hrušky (EP)</t>
  </si>
  <si>
    <t>6846</t>
  </si>
  <si>
    <t xml:space="preserve">      - jablká (EP)</t>
  </si>
  <si>
    <t>6848</t>
  </si>
  <si>
    <t xml:space="preserve">      - škrupinové (EP)</t>
  </si>
  <si>
    <t>6850</t>
  </si>
  <si>
    <t>Úroda hrozna v ekologickom poľnohospodárstve celkom</t>
  </si>
  <si>
    <t>6852</t>
  </si>
  <si>
    <t>6899</t>
  </si>
  <si>
    <t>Stavy HD celkom</t>
  </si>
  <si>
    <t>7150</t>
  </si>
  <si>
    <t>z toho : dojnice</t>
  </si>
  <si>
    <t>7151</t>
  </si>
  <si>
    <t xml:space="preserve">             dojčiace kravy</t>
  </si>
  <si>
    <t>7152</t>
  </si>
  <si>
    <t>Počet ošípaných celkom</t>
  </si>
  <si>
    <t>7160</t>
  </si>
  <si>
    <t>z toho : prasnice</t>
  </si>
  <si>
    <t>7165</t>
  </si>
  <si>
    <t>Počet oviec celkom</t>
  </si>
  <si>
    <t>7170</t>
  </si>
  <si>
    <t>z toho : bahnice</t>
  </si>
  <si>
    <t>7175</t>
  </si>
  <si>
    <t xml:space="preserve">             z toho : bahnice dojné</t>
  </si>
  <si>
    <t>7176</t>
  </si>
  <si>
    <t>Kozy</t>
  </si>
  <si>
    <t>7177</t>
  </si>
  <si>
    <t>Počet hydiny celkom</t>
  </si>
  <si>
    <t>7180</t>
  </si>
  <si>
    <t>z toho : počet sliepok</t>
  </si>
  <si>
    <t>7181</t>
  </si>
  <si>
    <t>Výroba vajec za rok</t>
  </si>
  <si>
    <t>tis.ks</t>
  </si>
  <si>
    <t>7182</t>
  </si>
  <si>
    <t>Predaj vajec</t>
  </si>
  <si>
    <t>7183</t>
  </si>
  <si>
    <t>Produkcia rýb (výlov)</t>
  </si>
  <si>
    <t>7185</t>
  </si>
  <si>
    <t>Počet včelstiev</t>
  </si>
  <si>
    <t>7187</t>
  </si>
  <si>
    <t>Produkcia medu celkom</t>
  </si>
  <si>
    <t>7188</t>
  </si>
  <si>
    <t>Počet kŕmnych dní dojníc</t>
  </si>
  <si>
    <t>dni</t>
  </si>
  <si>
    <t>7190</t>
  </si>
  <si>
    <t>Počet kŕmnych dní dojných bahníc</t>
  </si>
  <si>
    <t>7195</t>
  </si>
  <si>
    <t>Výroba kravského mlieka za rok</t>
  </si>
  <si>
    <t>tis.l</t>
  </si>
  <si>
    <t>7200</t>
  </si>
  <si>
    <t>- výroba kravského mlieka za rok v bio kvalite</t>
  </si>
  <si>
    <t>7201</t>
  </si>
  <si>
    <t>Predaj kravského mlieka za rok</t>
  </si>
  <si>
    <t>7202</t>
  </si>
  <si>
    <t>Výroba ovčieho mlieka za rok</t>
  </si>
  <si>
    <t>litre</t>
  </si>
  <si>
    <t>7205</t>
  </si>
  <si>
    <t xml:space="preserve"> - výroba ovčieho mlieka za rok v bio kvalite</t>
  </si>
  <si>
    <t>7206</t>
  </si>
  <si>
    <t>Predaj ovčieho mlieka za rok</t>
  </si>
  <si>
    <t>7207</t>
  </si>
  <si>
    <t>Predaj HD (vrátane teliat) na jatočné účely celkom</t>
  </si>
  <si>
    <t>7210</t>
  </si>
  <si>
    <t>z toho: predaj HD (vrátane teliat) na jatočné účely v ekologickom poľn.</t>
  </si>
  <si>
    <t>7211</t>
  </si>
  <si>
    <t>Predaj ošípaných na jatočné účely celkom</t>
  </si>
  <si>
    <t>7220</t>
  </si>
  <si>
    <t>z toho: predaj ošípaných na jatočné účely z ekologického poľnohospodárstva</t>
  </si>
  <si>
    <t>7221</t>
  </si>
  <si>
    <t>Predaj oviec na jatočné účely celkom</t>
  </si>
  <si>
    <t>7225</t>
  </si>
  <si>
    <t>z toho: predaj oviec na jatočné účely  z ekologického poľnohospodárstva</t>
  </si>
  <si>
    <t>7226</t>
  </si>
  <si>
    <t>z toho: predaj jahniat na jatočné účely celkom</t>
  </si>
  <si>
    <t>7227</t>
  </si>
  <si>
    <t>Predaj hydiny na jatočné účely celkom</t>
  </si>
  <si>
    <t>7230</t>
  </si>
  <si>
    <t>z toho: predaj hydiny na jatočné účely  z ekologického poľnohospodárstva</t>
  </si>
  <si>
    <t>7231</t>
  </si>
  <si>
    <t>Spotreba jadrových krmív celkom (do 3.stĺpca uveďte vlastné zdroje za rok 2021)</t>
  </si>
  <si>
    <t>7240</t>
  </si>
  <si>
    <t>z toho : HD (do 3.stĺpca uveďte vlastné zdroje za rok 2021)</t>
  </si>
  <si>
    <t>7241</t>
  </si>
  <si>
    <t xml:space="preserve">               z toho : dojnice (do 3.stĺpca uveďte vlastné zdroje za rok 2021)</t>
  </si>
  <si>
    <t>7242</t>
  </si>
  <si>
    <t xml:space="preserve">               ošípané (do 3.stĺpca uveďte vlastné zdroje za rok 2021)</t>
  </si>
  <si>
    <t>7243</t>
  </si>
  <si>
    <t xml:space="preserve">               hydina (do 3.stĺpca uveďte vlastné zdroje za rok 2021)</t>
  </si>
  <si>
    <t>7244</t>
  </si>
  <si>
    <t>Spotreba motorovej nafty</t>
  </si>
  <si>
    <t>7249</t>
  </si>
  <si>
    <t>Množstvo vyprodukovaných skleníkových plynov v ekvivalente CO2</t>
  </si>
  <si>
    <t>7250</t>
  </si>
  <si>
    <t>7299</t>
  </si>
  <si>
    <t>Odbyt produkcie - Na spracovanie</t>
  </si>
  <si>
    <t>%</t>
  </si>
  <si>
    <t>7500</t>
  </si>
  <si>
    <t>Odbyt produkcie - Priamy predaj spotrebiteľovi</t>
  </si>
  <si>
    <t>7505</t>
  </si>
  <si>
    <t>Odbyt produkcie - Predaj priamo do maloobchodu/veľkoobchodu</t>
  </si>
  <si>
    <t>7510</t>
  </si>
  <si>
    <t>Odbyt produkcie - Odbytové centrum</t>
  </si>
  <si>
    <t>7515</t>
  </si>
  <si>
    <t xml:space="preserve">Odbyt produkcie - Distribučný sklad </t>
  </si>
  <si>
    <t>7520</t>
  </si>
  <si>
    <t>Odbyt produkcie - Organizácia výrobcov</t>
  </si>
  <si>
    <t>7525</t>
  </si>
  <si>
    <t>Odbyt produkcie - Straty</t>
  </si>
  <si>
    <t>7530</t>
  </si>
  <si>
    <t>Odbyt produkcie - Iné</t>
  </si>
  <si>
    <t>7535</t>
  </si>
  <si>
    <t>7599</t>
  </si>
  <si>
    <t>SPOLU MAJETOK</t>
  </si>
  <si>
    <t>Neobežný majetok</t>
  </si>
  <si>
    <t>Dlhodobý nehmotný majetok</t>
  </si>
  <si>
    <t>Aktivované náklady na vývoj</t>
  </si>
  <si>
    <t>Softvér</t>
  </si>
  <si>
    <t>Oceniteľné práva</t>
  </si>
  <si>
    <t>Goodwill</t>
  </si>
  <si>
    <t>Ostatný dlhodobý nehmotný majetok</t>
  </si>
  <si>
    <t>Obstarávaný dlhodobý nehmotný majetok</t>
  </si>
  <si>
    <t>Poskytnuté preddavky na dlhodobý nehmotný majetok</t>
  </si>
  <si>
    <t>Dlhodobý hmotný majetok súčet</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</si>
  <si>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</si>
  <si>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</si>
  <si>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</si>
  <si>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</si>
  <si>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</si>
  <si>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</si>
  <si>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</si>
  <si>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</si>
  <si>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</si>
  <si>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</si>
  <si>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Podielové cenné pap.a podiely v prepojených účt.jedn.</t>
  </si>
  <si>
    <t>Podielové cenné pap.a podiely - okrem prepoj.účt.jedn.</t>
  </si>
  <si>
    <t>Ostatné realizovateľné cenné papiere a podiely</t>
  </si>
  <si>
    <t>Pôžičky prepojeným účtovným jednotkám</t>
  </si>
  <si>
    <t>Pôžičky v rámci podielovej účasti okrem prepoj.účt. jedn.</t>
  </si>
  <si>
    <t>Ostatné pôžičky</t>
  </si>
  <si>
    <t>Dlhové cenné papiere a ostatný dlhodobý fin.majetok</t>
  </si>
  <si>
    <t>Pôžičky a ostatný dlhod.fin.maj.-zost.splat.najviac 1 rok</t>
  </si>
  <si>
    <t>Účty v bankách s dobou viazanosti dlhšou ako 1 rok</t>
  </si>
  <si>
    <t>Obstarávaný dlhodobý fin.majetok</t>
  </si>
  <si>
    <t>Poskytnuté preddavky na dlhodobý finančný majetok</t>
  </si>
  <si>
    <t>Obežný majetok</t>
  </si>
  <si>
    <t>Zásoby súčet</t>
  </si>
  <si>
    <t>Materiál</t>
  </si>
  <si>
    <t>Nedokončená výroba a polotovary vl.výroby</t>
  </si>
  <si>
    <t>Výrobky</t>
  </si>
  <si>
    <t>Zvieratá</t>
  </si>
  <si>
    <t>Tovar</t>
  </si>
  <si>
    <t>Poskytnuté preddavky na zásoby</t>
  </si>
  <si>
    <t>Dlhodobé pohľadávky súčet</t>
  </si>
  <si>
    <t>Pohľadávky z obchodného styku</t>
  </si>
  <si>
    <t>Pohľadávky z obchodného styku voči prepojeným účt.jedn.</t>
  </si>
  <si>
    <t>Pohľadávky z obch. styku v rámci podiel.účasti - okrem prepoj.účt.jedn.</t>
  </si>
  <si>
    <t>Ostatné pohľadávky z obchodného styku</t>
  </si>
  <si>
    <t>Čistá hodnota zákazky</t>
  </si>
  <si>
    <t>Ostatné pohľadávky voči prepojeným účt.jedn.</t>
  </si>
  <si>
    <t>Ostatné pohľadávky v rámci podiel.účasti okrem pohľ.voči prepoj.účt.jedn.</t>
  </si>
  <si>
    <t>Pohľadávky voči spoločníkom,členom a združeniu</t>
  </si>
  <si>
    <t>Pohľadávky z derivátových operácií</t>
  </si>
  <si>
    <t>Iné pohľadávky</t>
  </si>
  <si>
    <t>Odložená daňová pohľadávka</t>
  </si>
  <si>
    <t>Krátkodobé pohľadávky súčet</t>
  </si>
  <si>
    <t>Pohľadávky z obchodného styku  voči prepojeným účt.jedn.</t>
  </si>
  <si>
    <t>Pohľadávky z obch.styku v rámci podiel.účasti okrem pohľ.voči prepoj.účt.jedn.</t>
  </si>
  <si>
    <t>Sociálne poistenie</t>
  </si>
  <si>
    <t>0062</t>
  </si>
  <si>
    <t>Daňové pohľadávky a dotácie</t>
  </si>
  <si>
    <t>0063</t>
  </si>
  <si>
    <t>0064</t>
  </si>
  <si>
    <t>0065</t>
  </si>
  <si>
    <t>Krátkodobý finančný majetok</t>
  </si>
  <si>
    <t>0066</t>
  </si>
  <si>
    <t>Krátkodobý finančný majetok  v prepojených účt.jedn.</t>
  </si>
  <si>
    <t>0067</t>
  </si>
  <si>
    <t>Krátkodobý finanč. majetok bez krátkodob. finanč. majetku v prep.účt.jedn.</t>
  </si>
  <si>
    <t>0068</t>
  </si>
  <si>
    <t>Vlastné akcie a vlastné obchodné podiely</t>
  </si>
  <si>
    <t>0069</t>
  </si>
  <si>
    <t>Obstarávaný krátkodobý finančný majetok</t>
  </si>
  <si>
    <t>0070</t>
  </si>
  <si>
    <t>Finančné účty</t>
  </si>
  <si>
    <t>0071</t>
  </si>
  <si>
    <t>Peniaze</t>
  </si>
  <si>
    <t>0072</t>
  </si>
  <si>
    <t>Účty v bankách</t>
  </si>
  <si>
    <t>0073</t>
  </si>
  <si>
    <t>Časové rozlíšenie súčet</t>
  </si>
  <si>
    <t>0074</t>
  </si>
  <si>
    <t>Náklady budúcich období dlhodobé</t>
  </si>
  <si>
    <t>0075</t>
  </si>
  <si>
    <t>Náklady budúcich období krátkodobé</t>
  </si>
  <si>
    <t>0076</t>
  </si>
  <si>
    <t>Príjmy budúcich období dlhodobé</t>
  </si>
  <si>
    <t>0077</t>
  </si>
  <si>
    <t>Príjmy budúcich období krátkodobé</t>
  </si>
  <si>
    <t>0078</t>
  </si>
  <si>
    <t>SPOLU VLASTNÉ IMANIE A ZÁVÄZKY</t>
  </si>
  <si>
    <t>0079</t>
  </si>
  <si>
    <t>Vlastné imanie</t>
  </si>
  <si>
    <t>0080</t>
  </si>
  <si>
    <t>Základné imanie súčet</t>
  </si>
  <si>
    <t>0081</t>
  </si>
  <si>
    <t xml:space="preserve">Základné imanie </t>
  </si>
  <si>
    <t>0082</t>
  </si>
  <si>
    <t>Zmena základného imania</t>
  </si>
  <si>
    <t>0083</t>
  </si>
  <si>
    <t>Pohľadávky za upísané vlastné imanie</t>
  </si>
  <si>
    <t>0084</t>
  </si>
  <si>
    <t>Emisné ážio</t>
  </si>
  <si>
    <t>0085</t>
  </si>
  <si>
    <t>Ostatné kapitálové fondy</t>
  </si>
  <si>
    <t>0086</t>
  </si>
  <si>
    <t>Zákonné rezervné fondy</t>
  </si>
  <si>
    <t>0087</t>
  </si>
  <si>
    <t>Zákonný rezervný fond a nedeliteľný fond</t>
  </si>
  <si>
    <t>0088</t>
  </si>
  <si>
    <t>Rezervný fond na vlastné akcie a vlastné podiely</t>
  </si>
  <si>
    <t>0089</t>
  </si>
  <si>
    <t>Ostatné fondy zo zisku</t>
  </si>
  <si>
    <t>0090</t>
  </si>
  <si>
    <t>Štatutárne fondy</t>
  </si>
  <si>
    <t>0091</t>
  </si>
  <si>
    <t>Ostatné fondy</t>
  </si>
  <si>
    <t>0092</t>
  </si>
  <si>
    <t>Oceňovacie rozdiely z precenenia súčet</t>
  </si>
  <si>
    <t>0093</t>
  </si>
  <si>
    <t>Oceňovacie rozdiely z precenenia majetku a záväzkov</t>
  </si>
  <si>
    <t>0094</t>
  </si>
  <si>
    <t>Oceňovacie rozdiely z kapitálových účastín</t>
  </si>
  <si>
    <t>0095</t>
  </si>
  <si>
    <t>Oceňovacie rozdiely z precenenia pri zlúčení, splynutí, rozdelení</t>
  </si>
  <si>
    <t>0096</t>
  </si>
  <si>
    <t>Výsledok hospodárenia minulých rokov</t>
  </si>
  <si>
    <t>0097</t>
  </si>
  <si>
    <t>Nerozdelený zisk minulých rokov</t>
  </si>
  <si>
    <t>0098</t>
  </si>
  <si>
    <t>Neuhradená strata minulých rokov</t>
  </si>
  <si>
    <t>0099</t>
  </si>
  <si>
    <t>Výsledok hospodárenia za účtovné obdobie po zdanení</t>
  </si>
  <si>
    <t>0100</t>
  </si>
  <si>
    <t>Záväzky</t>
  </si>
  <si>
    <t>0101</t>
  </si>
  <si>
    <t>Dlhodobé záväzky súčet</t>
  </si>
  <si>
    <t>0102</t>
  </si>
  <si>
    <t>Dlhodobé záväzky z obchodného styku</t>
  </si>
  <si>
    <t>0103</t>
  </si>
  <si>
    <t>Záväzky z obchodného styku voči prepojeným účt.jednotkám</t>
  </si>
  <si>
    <t>0104</t>
  </si>
  <si>
    <t>Záväzky z obch.styku v rámci podiel.účasti okrem záväzkov voči prepoj.účt.jedn.</t>
  </si>
  <si>
    <t>0105</t>
  </si>
  <si>
    <t>Ostatné záväzky z obchodného styku</t>
  </si>
  <si>
    <t>0106</t>
  </si>
  <si>
    <t>0107</t>
  </si>
  <si>
    <t>Ostatné záväzky voči prepojeným účt.jednotkám</t>
  </si>
  <si>
    <t>0108</t>
  </si>
  <si>
    <t>Ostatné záväzky v rámci podiel.účasti okrem záväzkov voči prepoj.účt.jedn.</t>
  </si>
  <si>
    <t>0109</t>
  </si>
  <si>
    <t>Ostatné dlhodobé záväzky</t>
  </si>
  <si>
    <t>0110</t>
  </si>
  <si>
    <t>Dlhodobé prijaté preddavky</t>
  </si>
  <si>
    <t>0111</t>
  </si>
  <si>
    <t>Dlhodobé zmenky na úhradu</t>
  </si>
  <si>
    <t>0112</t>
  </si>
  <si>
    <t>Vydané dlhopisy</t>
  </si>
  <si>
    <t>0113</t>
  </si>
  <si>
    <t>Záväzky zo sociálneho fondu</t>
  </si>
  <si>
    <t>0114</t>
  </si>
  <si>
    <t>Iné dlhodobé záväzky</t>
  </si>
  <si>
    <t>0115</t>
  </si>
  <si>
    <t>Dlhodobé záväzky z derivátových operácií</t>
  </si>
  <si>
    <t>0116</t>
  </si>
  <si>
    <t>Odložený daňový záväzok</t>
  </si>
  <si>
    <t>0117</t>
  </si>
  <si>
    <t>Dlhodobé rezervy</t>
  </si>
  <si>
    <t>0118</t>
  </si>
  <si>
    <t>Zákonné rezervy</t>
  </si>
  <si>
    <t>0119</t>
  </si>
  <si>
    <t>Ostatné rezervy</t>
  </si>
  <si>
    <t>0120</t>
  </si>
  <si>
    <t>Dlhodobé bankové úvery</t>
  </si>
  <si>
    <t>0121</t>
  </si>
  <si>
    <t>Krátkodobé záväzky súčet</t>
  </si>
  <si>
    <t>0122</t>
  </si>
  <si>
    <t>Záväzky z obchodného styku súčet</t>
  </si>
  <si>
    <t>0123</t>
  </si>
  <si>
    <t>0124</t>
  </si>
  <si>
    <t>Záväzky z obch.styku  v rámci podiel.účasti okr.záväzkov voči prepoj.účt.jedn.</t>
  </si>
  <si>
    <t>0125</t>
  </si>
  <si>
    <t>0126</t>
  </si>
  <si>
    <t>0127</t>
  </si>
  <si>
    <t>0128</t>
  </si>
  <si>
    <t>0129</t>
  </si>
  <si>
    <t>Záväzky voči spoločníkom a združeniu</t>
  </si>
  <si>
    <t>0130</t>
  </si>
  <si>
    <t>Záväzky voči zamestnancom</t>
  </si>
  <si>
    <t>0131</t>
  </si>
  <si>
    <t>Závazky zo sociálneho poistenia</t>
  </si>
  <si>
    <t>0132</t>
  </si>
  <si>
    <t>Daňové záväzky a dotácie</t>
  </si>
  <si>
    <t>0133</t>
  </si>
  <si>
    <t>Záväzky z derivátových operácií</t>
  </si>
  <si>
    <t>0134</t>
  </si>
  <si>
    <t>Iné záväzky</t>
  </si>
  <si>
    <t>0135</t>
  </si>
  <si>
    <t>Krátkodobé rezervy</t>
  </si>
  <si>
    <t>0136</t>
  </si>
  <si>
    <t>0137</t>
  </si>
  <si>
    <t>0138</t>
  </si>
  <si>
    <t>Bežné bankové úvery</t>
  </si>
  <si>
    <t>0139</t>
  </si>
  <si>
    <t>Krátkodobé finančné výpomoci</t>
  </si>
  <si>
    <t>0140</t>
  </si>
  <si>
    <t>0141</t>
  </si>
  <si>
    <t>Výdavky budúcich období dlhodobé</t>
  </si>
  <si>
    <t>0142</t>
  </si>
  <si>
    <t>Výdavky budúcich období krátkodobé</t>
  </si>
  <si>
    <t>0143</t>
  </si>
  <si>
    <t>Výnosy budúcich období dlhodobé</t>
  </si>
  <si>
    <t>0144</t>
  </si>
  <si>
    <t>Výnosy budúcich období krátkodobé</t>
  </si>
  <si>
    <t>0145</t>
  </si>
  <si>
    <t>typ_vazby</t>
  </si>
  <si>
    <t>stlpzac</t>
  </si>
  <si>
    <t>stlpkon</t>
  </si>
  <si>
    <t>znam</t>
  </si>
  <si>
    <t>odd</t>
  </si>
  <si>
    <t>zacriad</t>
  </si>
  <si>
    <t>konriad</t>
  </si>
  <si>
    <t>vyslriad</t>
  </si>
  <si>
    <t>retzac</t>
  </si>
  <si>
    <t>text1</t>
  </si>
  <si>
    <t>text2</t>
  </si>
  <si>
    <t xml:space="preserve">= </t>
  </si>
  <si>
    <t>101</t>
  </si>
  <si>
    <t>Vyk.101/(0002+0033+0074)/stl.1</t>
  </si>
  <si>
    <t>Vyk.101/0001/stl.1</t>
  </si>
  <si>
    <t>Vyk.101/(0002+0033+0074)/stl.2</t>
  </si>
  <si>
    <t>Vyk.101/0001/stl.2</t>
  </si>
  <si>
    <t>Vyk.101/(0003+0011+0021)/stl.1</t>
  </si>
  <si>
    <t>Vyk.101/0002/stl.1</t>
  </si>
  <si>
    <t>Vyk.101/(0003+0011+0021)/stl.2</t>
  </si>
  <si>
    <t>Vyk.101/0002/stl.2</t>
  </si>
  <si>
    <t>Vyk.101/(0034+0041+0053+0066+0071)/stl.1</t>
  </si>
  <si>
    <t>Vyk.101/0033/stl.1</t>
  </si>
  <si>
    <t>Vyk.101/(0034+0041+0053+0066+0071)/stl.2</t>
  </si>
  <si>
    <t>Vyk.101/0033/stl.2</t>
  </si>
  <si>
    <t>Vyk.101/(0042+0046+0047+0048+0049+0050+0051+0052)/stl.1</t>
  </si>
  <si>
    <t>Vyk.101/0041/stl.1</t>
  </si>
  <si>
    <t>Vyk.101/(0042+0046+0047+0048+0049+0050+0051+0052)/stl.2</t>
  </si>
  <si>
    <t>Vyk.101/0041/stl.2</t>
  </si>
  <si>
    <t>Vyk.101/(0054+0058+0059+0060+0061+0062+0063+0064+0065)/stl.1</t>
  </si>
  <si>
    <t>Vyk.101/0053/stl.1</t>
  </si>
  <si>
    <t>Vyk.101/(0054+0058+0059+0060+0061+0062+0063+0064+0065)/stl.2</t>
  </si>
  <si>
    <t>Vyk.101/0053/stl.2</t>
  </si>
  <si>
    <t>Vyk.101/(0080+0101+0141)/stl.1</t>
  </si>
  <si>
    <t>Vyk.101/0079/stl.1</t>
  </si>
  <si>
    <t>Vyk.101/(0080+0101+0141)/stl.2</t>
  </si>
  <si>
    <t>Vyk.101/0079/stl.2</t>
  </si>
  <si>
    <t>Vyk.101/(0081+0085+0086+0087+0090+0093+0097+0100)/stl.1</t>
  </si>
  <si>
    <t>Vyk.101/0080/stl.1</t>
  </si>
  <si>
    <t>Vyk.101/(0081+0085+0086+0087+0090+0093+0097+0100)/stl.2</t>
  </si>
  <si>
    <t>Vyk.101/0080/stl.2</t>
  </si>
  <si>
    <t>Vyk.101/(0001)-(0081)-(0085)-(0086)-(0087)-(0090)-(0093)-(0097)-(0101)-(0141)/stl.1</t>
  </si>
  <si>
    <t>Vyk.101/0100/stl.1</t>
  </si>
  <si>
    <t>Vyk.101/(0001)-(0081)-(0085)-(0086)-(0087)-(0090)-(0093)-(0097)-(0101)-(0141)/stl.2</t>
  </si>
  <si>
    <t>Vyk.101/0100/stl.2</t>
  </si>
  <si>
    <t>Vyk.101/(0102+0118+0121+0122+0136+0139+0140)/stl.1</t>
  </si>
  <si>
    <t>Vyk.101/0101/stl.1</t>
  </si>
  <si>
    <t>Vyk.101/(0102+0118+0121+0122+0136+0139+0140)/stl.2</t>
  </si>
  <si>
    <t>Vyk.101/0101/stl.2</t>
  </si>
  <si>
    <t>Vyk.101/(0103+0107+0108+0109+0110+0111+0112+0113+0114+0115+0116+0117)/stl.1</t>
  </si>
  <si>
    <t>Vyk.101/0102/stl.1</t>
  </si>
  <si>
    <t>Vyk.101/(0103+0107+0108+0109+0110+0111+0112+0113+0114+0115+0116+0117)/stl.2</t>
  </si>
  <si>
    <t>Vyk.101/0102/stl.2</t>
  </si>
  <si>
    <t>Vyk.101/(0123+0127+0128+0129+0130+0131+0132+0133+0134+0135)/stl.1</t>
  </si>
  <si>
    <t>Vyk.101/0122/stl.1</t>
  </si>
  <si>
    <t>Vyk.101/(0123+0127+0128+0129+0130+0131+0132+0133+0134+0135)/stl.2</t>
  </si>
  <si>
    <t>Vyk.101/0122/stl.2</t>
  </si>
  <si>
    <t>&gt;=</t>
  </si>
  <si>
    <t>199</t>
  </si>
  <si>
    <t>Vyk.199/2040/stl.1</t>
  </si>
  <si>
    <t>Vyk.199/2001/stl.1</t>
  </si>
  <si>
    <t>Vyk.199/2040/stl.2</t>
  </si>
  <si>
    <t>Vyk.199/2001/stl.2</t>
  </si>
  <si>
    <t>Vyk.199/2041+2046/stl.1</t>
  </si>
  <si>
    <t>Vyk.199/2041+2046/stl.2</t>
  </si>
  <si>
    <t>Vyk.199/2042+2044/stl.1</t>
  </si>
  <si>
    <t>Vyk.199/2041/stl.1</t>
  </si>
  <si>
    <t>Vyk.199/2042+2044/stl.2</t>
  </si>
  <si>
    <t>Vyk.199/2041/stl.2</t>
  </si>
  <si>
    <t>Vyk.199/2043/stl.1</t>
  </si>
  <si>
    <t>Vyk.199/2042/stl.1</t>
  </si>
  <si>
    <t>Vyk.199/2043/stl.2</t>
  </si>
  <si>
    <t>Vyk.199/2042/stl.2</t>
  </si>
  <si>
    <t>Vyk.199/2045/stl.1</t>
  </si>
  <si>
    <t>Vyk.199/2044/stl.1</t>
  </si>
  <si>
    <t>Vyk.199/2045/stl.2</t>
  </si>
  <si>
    <t>Vyk.199/2044/stl.2</t>
  </si>
  <si>
    <t>Vyk.199/2160/stl.1</t>
  </si>
  <si>
    <t>Vyk.199/2150/stl.1</t>
  </si>
  <si>
    <t>Vyk.199/2160/stl.2</t>
  </si>
  <si>
    <t>Vyk.199/2150/stl.2</t>
  </si>
  <si>
    <t>Vyk.199/2360+2374+2410 +2420/stl.1</t>
  </si>
  <si>
    <t>Vyk.199/2316/stl.1</t>
  </si>
  <si>
    <t>Vyk.199/2360+2374+2410 +2420/stl.2</t>
  </si>
  <si>
    <t>Vyk.199/2316/stl.2</t>
  </si>
  <si>
    <t>Vyk.199/2361+2362+2363+2364+2366+2367/stl.1</t>
  </si>
  <si>
    <t>Vyk.199/2360/stl.1</t>
  </si>
  <si>
    <t>Vyk.199/2361+2362+2363+2364+2366+2367/stl.2</t>
  </si>
  <si>
    <t>Vyk.199/2360/stl.2</t>
  </si>
  <si>
    <t>Vyk.199/2375+2376/stl.1</t>
  </si>
  <si>
    <t>Vyk.199/2374/stl.1</t>
  </si>
  <si>
    <t>Vyk.199/2375+2376/stl.2</t>
  </si>
  <si>
    <t>Vyk.199/2374/stl.2</t>
  </si>
  <si>
    <t>Vyk.199/2411/stl.1</t>
  </si>
  <si>
    <t>Vyk.199/2410/stl.1</t>
  </si>
  <si>
    <t>Vyk.199/2411/stl.2</t>
  </si>
  <si>
    <t>Vyk.199/2410/stl.2</t>
  </si>
  <si>
    <t>Vyk.199/2001-(2316)/stl.1</t>
  </si>
  <si>
    <t>Vyk.199/2570/stl.1</t>
  </si>
  <si>
    <t>Vyk.199/2001-(2316)/stl.2</t>
  </si>
  <si>
    <t>Vyk.199/2570/stl.2</t>
  </si>
  <si>
    <t>Vyk.199/2574+2575/stl.1</t>
  </si>
  <si>
    <t>Vyk.199/2572/stl.1</t>
  </si>
  <si>
    <t>Vyk.199/2574+2575/stl.2</t>
  </si>
  <si>
    <t>Vyk.199/2572/stl.2</t>
  </si>
  <si>
    <t>Vyk.199/3012/stl.1</t>
  </si>
  <si>
    <t>Vyk.199/3010/stl.1</t>
  </si>
  <si>
    <t>Vyk.199/3012/stl.2</t>
  </si>
  <si>
    <t>Vyk.199/3010/stl.2</t>
  </si>
  <si>
    <t>Vyk.199/3015/stl.1</t>
  </si>
  <si>
    <t>Vyk.199/3015/stl.2</t>
  </si>
  <si>
    <t>Vyk.199/3016/stl.1</t>
  </si>
  <si>
    <t>Vyk.199/3016/stl.2</t>
  </si>
  <si>
    <t>Vyk.199/3017/stl.1</t>
  </si>
  <si>
    <t>Vyk.199/3017/stl.2</t>
  </si>
  <si>
    <t>Vyk.199/3019/stl.1</t>
  </si>
  <si>
    <t>Vyk.199/3018/stl.1</t>
  </si>
  <si>
    <t>Vyk.199/3019/stl.2</t>
  </si>
  <si>
    <t>Vyk.199/3018/stl.2</t>
  </si>
  <si>
    <t>Vyk.199/3052/stl.1</t>
  </si>
  <si>
    <t>Vyk.199/3051/stl.1</t>
  </si>
  <si>
    <t>Vyk.199/3052/stl.2</t>
  </si>
  <si>
    <t>Vyk.199/3051/stl.2</t>
  </si>
  <si>
    <t>Vyk.199/3054/stl.1</t>
  </si>
  <si>
    <t>Vyk.199/3053/stl.1</t>
  </si>
  <si>
    <t>Vyk.199/3054/stl.2</t>
  </si>
  <si>
    <t>Vyk.199/3053/stl.2</t>
  </si>
  <si>
    <t>Vyk.199/3056/stl.1</t>
  </si>
  <si>
    <t>Vyk.199/3055/stl.1</t>
  </si>
  <si>
    <t>Vyk.199/3056/stl.2</t>
  </si>
  <si>
    <t>Vyk.199/3055/stl.2</t>
  </si>
  <si>
    <t>Vyk.199/3058/stl.1</t>
  </si>
  <si>
    <t>Vyk.199/3057/stl.1</t>
  </si>
  <si>
    <t>Vyk.199/3058/stl.2</t>
  </si>
  <si>
    <t>Vyk.199/3057/stl.2</t>
  </si>
  <si>
    <t>Vyk.199/3060/stl.1</t>
  </si>
  <si>
    <t>Vyk.199/3059/stl.1</t>
  </si>
  <si>
    <t>Vyk.199/3060/stl.2</t>
  </si>
  <si>
    <t>Vyk.199/3059/stl.2</t>
  </si>
  <si>
    <t>Vyk.199/3062/stl.1</t>
  </si>
  <si>
    <t>Vyk.199/3061/stl.1</t>
  </si>
  <si>
    <t>Vyk.199/3062/stl.2</t>
  </si>
  <si>
    <t>Vyk.199/3061/stl.2</t>
  </si>
  <si>
    <t>Vyk.199/3110/stl.1</t>
  </si>
  <si>
    <t>Vyk.199/3105/stl.1</t>
  </si>
  <si>
    <t>Vyk.199/3110/stl.2</t>
  </si>
  <si>
    <t>Vyk.199/3105/stl.2</t>
  </si>
  <si>
    <t>Vyk.199/3120/stl.1</t>
  </si>
  <si>
    <t>Vyk.199/3115/stl.1</t>
  </si>
  <si>
    <t>Vyk.199/3120/stl.2</t>
  </si>
  <si>
    <t>Vyk.199/3115/stl.2</t>
  </si>
  <si>
    <t>Vyk.199/3202+3203+3204+3205+3206/stl.1</t>
  </si>
  <si>
    <t>Vyk.199/3200/stl.1</t>
  </si>
  <si>
    <t>Vyk.199/3202+3203+3204+3205+3206/stl.2</t>
  </si>
  <si>
    <t>Vyk.199/3200/stl.2</t>
  </si>
  <si>
    <t>Vyk.199/3213+3214/stl.1</t>
  </si>
  <si>
    <t>Vyk.199/3212/stl.1</t>
  </si>
  <si>
    <t>Vyk.199/3213+3214/stl.2</t>
  </si>
  <si>
    <t>Vyk.199/3212/stl.2</t>
  </si>
  <si>
    <t>Vyk.199/4020/stl.1</t>
  </si>
  <si>
    <t>Vyk.199/4010/stl.1</t>
  </si>
  <si>
    <t>Vyk.199/4020/stl.2</t>
  </si>
  <si>
    <t>Vyk.199/4010/stl.2</t>
  </si>
  <si>
    <t>Vyk.199/4040+4050+4055/stl.1</t>
  </si>
  <si>
    <t>Vyk.199/4030/stl.1</t>
  </si>
  <si>
    <t>Vyk.199/4040+4050+4055/stl.2</t>
  </si>
  <si>
    <t>Vyk.199/4030/stl.2</t>
  </si>
  <si>
    <t>Vyk.199/4061+4062/stl.1</t>
  </si>
  <si>
    <t>Vyk.199/4060/stl.1</t>
  </si>
  <si>
    <t>Vyk.199/4061+4062/stl.2</t>
  </si>
  <si>
    <t>Vyk.199/4060/stl.2</t>
  </si>
  <si>
    <t>Vyk.199/4505+4510+4515+4520/stl.1</t>
  </si>
  <si>
    <t>Vyk.199/4500/stl.1</t>
  </si>
  <si>
    <t>Vyk.199/4505+4510+4515+4520/stl.2</t>
  </si>
  <si>
    <t>Vyk.199/4500/stl.2</t>
  </si>
  <si>
    <t>Vyk.199/4600+4605+4610+4615+4620/stl.1</t>
  </si>
  <si>
    <t>Vyk.199/4600+4605+4610+4615+4620/stl.2</t>
  </si>
  <si>
    <t>Vyk.199/4655+4660+4665+4670+4675/stl.1</t>
  </si>
  <si>
    <t>Vyk.199/4650/stl.1</t>
  </si>
  <si>
    <t>Vyk.199/4655+4660+4665+4670+4675/stl.2</t>
  </si>
  <si>
    <t>Vyk.199/4650/stl.2</t>
  </si>
  <si>
    <t>Vyk.199/4702+4704+4705+4706+4707+4708+4722+4723+4724+4727+4728+4729+4731+4732+4733+4737+4740+4790+4792+4794+4796/stl.1</t>
  </si>
  <si>
    <t>Vyk.199/4700/stl.1</t>
  </si>
  <si>
    <t>Vyk.199/4702+4704+4705+4706+4707+4708+4722+4723+4724+4727+4728+4729+4731+4732+4733+4737+4740+4790+4792+4794+4796/stl.2</t>
  </si>
  <si>
    <t>Vyk.199/4700/stl.2</t>
  </si>
  <si>
    <t>Vyk.199/4738+4739/stl.1</t>
  </si>
  <si>
    <t>Vyk.199/4737/stl.1</t>
  </si>
  <si>
    <t>Vyk.199/4738+4739/stl.2</t>
  </si>
  <si>
    <t>Vyk.199/4737/stl.2</t>
  </si>
  <si>
    <t>Vyk.199/4741+4746+4750+4770+4780/stl.1</t>
  </si>
  <si>
    <t>Vyk.199/4740/stl.1</t>
  </si>
  <si>
    <t>Vyk.199/4741+4746+4750+4770+4780/stl.2</t>
  </si>
  <si>
    <t>Vyk.199/4740/stl.2</t>
  </si>
  <si>
    <t>Vyk.199/4742+4743+4744+4745/stl.1</t>
  </si>
  <si>
    <t>Vyk.199/4741/stl.1</t>
  </si>
  <si>
    <t>Vyk.199/4742+4743+4744+4745/stl.2</t>
  </si>
  <si>
    <t>Vyk.199/4741/stl.2</t>
  </si>
  <si>
    <t>Vyk.199/4747+4748/stl.1</t>
  </si>
  <si>
    <t>Vyk.199/4746/stl.1</t>
  </si>
  <si>
    <t>Vyk.199/4747+4748/stl.2</t>
  </si>
  <si>
    <t>Vyk.199/4746/stl.2</t>
  </si>
  <si>
    <t>Vyk.199/4752+4753+4754+4755+4756+4757+4758+4759+4760/stl.1</t>
  </si>
  <si>
    <t>Vyk.199/4750/stl.1</t>
  </si>
  <si>
    <t>Vyk.199/4752+4753+4754+4755+4756+4757+4758+4759+4760/stl.2</t>
  </si>
  <si>
    <t>Vyk.199/4750/stl.2</t>
  </si>
  <si>
    <t>Vyk.199/4771+4772+4773+4774+4776+4777/stl.1</t>
  </si>
  <si>
    <t>Vyk.199/4770/stl.1</t>
  </si>
  <si>
    <t>Vyk.199/4771+4772+4773+4774+4776+4777/stl.2</t>
  </si>
  <si>
    <t>Vyk.199/4770/stl.2</t>
  </si>
  <si>
    <t>Vyk.199/4775/stl.1</t>
  </si>
  <si>
    <t>Vyk.199/4774/stl.1</t>
  </si>
  <si>
    <t>Vyk.199/4775/stl.2</t>
  </si>
  <si>
    <t>Vyk.199/4774/stl.2</t>
  </si>
  <si>
    <t>Vyk.199/4781+4782+4783+4784/stl.1</t>
  </si>
  <si>
    <t>Vyk.199/4780/stl.1</t>
  </si>
  <si>
    <t>Vyk.199/4781+4782+4783+4784/stl.2</t>
  </si>
  <si>
    <t>Vyk.199/4780/stl.2</t>
  </si>
  <si>
    <t>Vyk.199/4805+4809+4810+4811/stl.1</t>
  </si>
  <si>
    <t>Vyk.199/4800/stl.1</t>
  </si>
  <si>
    <t>Vyk.199/4805+4809+4810+4811/stl.2</t>
  </si>
  <si>
    <t>Vyk.199/4800/stl.2</t>
  </si>
  <si>
    <t>Vyk.199/4821+4822+4823+4824/stl.1</t>
  </si>
  <si>
    <t>Vyk.199/4820/stl.1</t>
  </si>
  <si>
    <t>Vyk.199/4821+4822+4823+4824/stl.2</t>
  </si>
  <si>
    <t>Vyk.199/4820/stl.2</t>
  </si>
  <si>
    <t>Vyk.199/5510+5515+5530/stl.1</t>
  </si>
  <si>
    <t>Vyk.199/5505/stl.1</t>
  </si>
  <si>
    <t>Vyk.199/5510+5515+5530/stl.2</t>
  </si>
  <si>
    <t>Vyk.199/5505/stl.2</t>
  </si>
  <si>
    <t>Vyk.199/5540+5545/stl.1</t>
  </si>
  <si>
    <t>Vyk.199/5535/stl.1</t>
  </si>
  <si>
    <t>Vyk.199/5540+5545/stl.2</t>
  </si>
  <si>
    <t>Vyk.199/5535/stl.2</t>
  </si>
  <si>
    <t>Vyk.199/5541+5542/stl.1</t>
  </si>
  <si>
    <t>Vyk.199/5540/stl.1</t>
  </si>
  <si>
    <t>Vyk.199/5541+5542/stl.2</t>
  </si>
  <si>
    <t>Vyk.199/5540/stl.2</t>
  </si>
  <si>
    <t>Vyk.199/5561/stl.1</t>
  </si>
  <si>
    <t>Vyk.199/5560/stl.1</t>
  </si>
  <si>
    <t>Vyk.199/5561/stl.2</t>
  </si>
  <si>
    <t>Vyk.199/5560/stl.2</t>
  </si>
  <si>
    <t>Vyk.199/5566+5567+5568/stl.1</t>
  </si>
  <si>
    <t>Vyk.199/5565/stl.1</t>
  </si>
  <si>
    <t>Vyk.199/5566+5567+5568/stl.2</t>
  </si>
  <si>
    <t>Vyk.199/5565/stl.2</t>
  </si>
  <si>
    <t>Vyk.199/5586+5587+5588/stl.1</t>
  </si>
  <si>
    <t>Vyk.199/5585/stl.1</t>
  </si>
  <si>
    <t>Vyk.199/5586+5587+5588/stl.2</t>
  </si>
  <si>
    <t>Vyk.199/5585/stl.2</t>
  </si>
  <si>
    <t>Vyk.199/6010/stl.1</t>
  </si>
  <si>
    <t>Vyk.199/6009/stl.1</t>
  </si>
  <si>
    <t>Vyk.199/6010/stl.2</t>
  </si>
  <si>
    <t>Vyk.199/6009/stl.2</t>
  </si>
  <si>
    <t>Vyk.199/6015+6020+6025+6045+6050/stl.1</t>
  </si>
  <si>
    <t>Vyk.199/6015+6020+6025+6045+6050/stl.2</t>
  </si>
  <si>
    <t>Vyk.199/6055/stl.1</t>
  </si>
  <si>
    <t>Vyk.199/6055/stl.2</t>
  </si>
  <si>
    <t>Vyk.199/6080/stl.1</t>
  </si>
  <si>
    <t>Vyk.199/6080/stl.2</t>
  </si>
  <si>
    <t>Vyk.199/6085/stl.1</t>
  </si>
  <si>
    <t>Vyk.199/6085/stl.2</t>
  </si>
  <si>
    <t>Vyk.199/6090/stl.1</t>
  </si>
  <si>
    <t>Vyk.199/6090/stl.2</t>
  </si>
  <si>
    <t>Vyk.199/6095/stl.1</t>
  </si>
  <si>
    <t>Vyk.199/6095/stl.2</t>
  </si>
  <si>
    <t>Vyk.199/6200/stl.1</t>
  </si>
  <si>
    <t>Vyk.199/6200/stl.2</t>
  </si>
  <si>
    <t>Vyk.199/6060+6065+6070+6075/stl.1</t>
  </si>
  <si>
    <t>Vyk.199/6060+6065+6070+6075/stl.2</t>
  </si>
  <si>
    <t>Vyk.199/6205+6225+6235+6237+6240+6250+6278+6279+6285+6286/stl.1</t>
  </si>
  <si>
    <t>Vyk.199/6205+6225+6235+6237+6240+6250+6278+6279+6285+6286/stl.2</t>
  </si>
  <si>
    <t>Vyk.199/6290/stl.1</t>
  </si>
  <si>
    <t>Vyk.199/6290/stl.2</t>
  </si>
  <si>
    <t>Vyk.199/6295/stl.1</t>
  </si>
  <si>
    <t>Vyk.199/6295/stl.2</t>
  </si>
  <si>
    <t>Vyk.199/6210+6215+6220/stl.1</t>
  </si>
  <si>
    <t>Vyk.199/6205/stl.1</t>
  </si>
  <si>
    <t>Vyk.199/6210+6215+6220/stl.2</t>
  </si>
  <si>
    <t>Vyk.199/6205/stl.2</t>
  </si>
  <si>
    <t>Vyk.199/6230+6232/stl.1</t>
  </si>
  <si>
    <t>Vyk.199/6225/stl.1</t>
  </si>
  <si>
    <t>Vyk.199/6230+6232/stl.2</t>
  </si>
  <si>
    <t>Vyk.199/6225/stl.2</t>
  </si>
  <si>
    <t>Vyk.199/6245/stl.1</t>
  </si>
  <si>
    <t>Vyk.199/6240/stl.1</t>
  </si>
  <si>
    <t>Vyk.199/6245/stl.2</t>
  </si>
  <si>
    <t>Vyk.199/6240/stl.2</t>
  </si>
  <si>
    <t>Vyk.199/(6255+6260+6262+6265+6270+6275+6276)/stl.1</t>
  </si>
  <si>
    <t>Vyk.199/6250/stl.1</t>
  </si>
  <si>
    <t>Vyk.199/(6255+6260+6262+6265+6270+6275+6276)/stl.2</t>
  </si>
  <si>
    <t>Vyk.199/6250/stl.2</t>
  </si>
  <si>
    <t>Vyk.199/6277/stl.1</t>
  </si>
  <si>
    <t>Vyk.199/6276/stl.1</t>
  </si>
  <si>
    <t>Vyk.199/6277/stl.2</t>
  </si>
  <si>
    <t>Vyk.199/6276/stl.2</t>
  </si>
  <si>
    <t>Vyk.199/6280+6281+6282+6283+6284/stl.1</t>
  </si>
  <si>
    <t>Vyk.199/6279/stl.1</t>
  </si>
  <si>
    <t>Vyk.199/6280+6281+6282+6283+6284/stl.2</t>
  </si>
  <si>
    <t>Vyk.199/6279/stl.2</t>
  </si>
  <si>
    <t>Vyk.199/6405+6410+6415/stl.1</t>
  </si>
  <si>
    <t>Vyk.199/6400/stl.1</t>
  </si>
  <si>
    <t>Vyk.199/6405+6410+6415/stl.2</t>
  </si>
  <si>
    <t>Vyk.199/6400/stl.2</t>
  </si>
  <si>
    <t>Vyk.199/6405+6410+6415/stl.3</t>
  </si>
  <si>
    <t>Vyk.199/6400/stl.3</t>
  </si>
  <si>
    <t>Vyk.199/6800/stl.1</t>
  </si>
  <si>
    <t>Vyk.199/6800/stl.2</t>
  </si>
  <si>
    <t>Vyk.199/6800/stl.3</t>
  </si>
  <si>
    <t>Vyk.199/6425+6426/stl.1</t>
  </si>
  <si>
    <t>Vyk.199/6420/stl.1</t>
  </si>
  <si>
    <t>Vyk.199/6425+6426/stl.2</t>
  </si>
  <si>
    <t>Vyk.199/6420/stl.2</t>
  </si>
  <si>
    <t>Vyk.199/6425+6426/stl.3</t>
  </si>
  <si>
    <t>Vyk.199/6420/stl.3</t>
  </si>
  <si>
    <t>Vyk.199/6808/stl.1</t>
  </si>
  <si>
    <t>Vyk.199/6808/stl.2</t>
  </si>
  <si>
    <t>Vyk.199/6808/stl.3</t>
  </si>
  <si>
    <t>Vyk.199/6814/stl.1</t>
  </si>
  <si>
    <t>Vyk.199/6430/stl.1</t>
  </si>
  <si>
    <t>Vyk.199/6814/stl.2</t>
  </si>
  <si>
    <t>Vyk.199/6430/stl.2</t>
  </si>
  <si>
    <t>Vyk.199/6814/stl.3</t>
  </si>
  <si>
    <t>Vyk.199/6430/stl.3</t>
  </si>
  <si>
    <t>Vyk.199/6815/stl.1</t>
  </si>
  <si>
    <t>Vyk.199/6432/stl.1</t>
  </si>
  <si>
    <t>Vyk.199/6815/stl.2</t>
  </si>
  <si>
    <t>Vyk.199/6432/stl.2</t>
  </si>
  <si>
    <t>Vyk.199/6815/stl.3</t>
  </si>
  <si>
    <t>Vyk.199/6432/stl.3</t>
  </si>
  <si>
    <t>Vyk.199/6440/stl.1</t>
  </si>
  <si>
    <t>Vyk.199/6435/stl.1</t>
  </si>
  <si>
    <t>Vyk.199/6440/stl.2</t>
  </si>
  <si>
    <t>Vyk.199/6435/stl.2</t>
  </si>
  <si>
    <t>Vyk.199/6440/stl.3</t>
  </si>
  <si>
    <t>Vyk.199/6435/stl.3</t>
  </si>
  <si>
    <t>Vyk.199/6816/stl.1</t>
  </si>
  <si>
    <t>Vyk.199/6816/stl.2</t>
  </si>
  <si>
    <t>Vyk.199/6816/stl.3</t>
  </si>
  <si>
    <t>Vyk.199/6447+6448+6449+6451+6453+6455+6457/stl.1</t>
  </si>
  <si>
    <t>Vyk.199/6445/stl.1</t>
  </si>
  <si>
    <t>Vyk.199/6447+6448+6449+6451+6453+6455+6457/stl.2</t>
  </si>
  <si>
    <t>Vyk.199/6445/stl.2</t>
  </si>
  <si>
    <t>Vyk.199/6447+6448+6449+6451+6453+6455+6457/stl.3</t>
  </si>
  <si>
    <t>Vyk.199/6445/stl.3</t>
  </si>
  <si>
    <t>Vyk.199/6820/stl.1</t>
  </si>
  <si>
    <t>Vyk.199/6820/stl.2</t>
  </si>
  <si>
    <t>Vyk.199/6820/stl.3</t>
  </si>
  <si>
    <t>Vyk.199/6459/stl.1</t>
  </si>
  <si>
    <t>Vyk.199/6457/stl.1</t>
  </si>
  <si>
    <t>Vyk.199/6459/stl.2</t>
  </si>
  <si>
    <t>Vyk.199/6457/stl.2</t>
  </si>
  <si>
    <t>Vyk.199/6459/stl.3</t>
  </si>
  <si>
    <t>Vyk.199/6457/stl.3</t>
  </si>
  <si>
    <t>Vyk.199/6465+6467+6469+6471+6473/stl.1</t>
  </si>
  <si>
    <t>Vyk.199/6463/stl.1</t>
  </si>
  <si>
    <t>Vyk.199/6465+6467+6469+6471+6473/stl.2</t>
  </si>
  <si>
    <t>Vyk.199/6463/stl.2</t>
  </si>
  <si>
    <t>Vyk.199/6465+6467+6469+6471+6473/stl.3</t>
  </si>
  <si>
    <t>Vyk.199/6463/stl.3</t>
  </si>
  <si>
    <t>Vyk.199/6840/stl.1</t>
  </si>
  <si>
    <t>Vyk.199/6840/stl.2</t>
  </si>
  <si>
    <t>Vyk.199/6840/stl.3</t>
  </si>
  <si>
    <t>Vyk.199/6705+6710/stl.1</t>
  </si>
  <si>
    <t>Vyk.199/6700/stl.1</t>
  </si>
  <si>
    <t>Vyk.199/6705+6710/stl.2</t>
  </si>
  <si>
    <t>Vyk.199/6700/stl.2</t>
  </si>
  <si>
    <t>Vyk.199/6802+6804+6806/stl.1</t>
  </si>
  <si>
    <t>Vyk.199/6802+6804+6806/stl.2</t>
  </si>
  <si>
    <t>Vyk.199/6802+6804+6806/stl.3</t>
  </si>
  <si>
    <t>Vyk.199/6810+6812/stl.1</t>
  </si>
  <si>
    <t>Vyk.199/6810+6812/stl.2</t>
  </si>
  <si>
    <t>Vyk.199/6810+6812/stl.3</t>
  </si>
  <si>
    <t>Vyk.199/6818/stl.1</t>
  </si>
  <si>
    <t>Vyk.199/6818/stl.2</t>
  </si>
  <si>
    <t>Vyk.199/6818/stl.3</t>
  </si>
  <si>
    <t>Vyk.199/6822+6824+6826+6828+6830+6832+6834/stl.1</t>
  </si>
  <si>
    <t>Vyk.199/6822+6824+6826+6828+6830+6832+6834/stl.2</t>
  </si>
  <si>
    <t>Vyk.199/6822+6824+6826+6828+6830+6832+6834/stl.3</t>
  </si>
  <si>
    <t>Vyk.199/6836/stl.1</t>
  </si>
  <si>
    <t>Vyk.199/6834/stl.1</t>
  </si>
  <si>
    <t>Vyk.199/6836/stl.2</t>
  </si>
  <si>
    <t>Vyk.199/6834/stl.2</t>
  </si>
  <si>
    <t>Vyk.199/6836/stl.3</t>
  </si>
  <si>
    <t>Vyk.199/6834/stl.3</t>
  </si>
  <si>
    <t>Vyk.199/6842+6844+6846+6848+6850/stl.1</t>
  </si>
  <si>
    <t>Vyk.199/6842+6844+6846+6848+6850/stl.2</t>
  </si>
  <si>
    <t>Vyk.199/6842+6844+6846+6848+6850/stl.3</t>
  </si>
  <si>
    <t>Vyk.199/7151+7152/stl.1</t>
  </si>
  <si>
    <t>Vyk.199/7150/stl.1</t>
  </si>
  <si>
    <t>Vyk.199/7151+7152/stl.2</t>
  </si>
  <si>
    <t>Vyk.199/7150/stl.2</t>
  </si>
  <si>
    <t>Vyk.199/7165/stl.1</t>
  </si>
  <si>
    <t>Vyk.199/7160/stl.1</t>
  </si>
  <si>
    <t>Vyk.199/7165/stl.2</t>
  </si>
  <si>
    <t>Vyk.199/7160/stl.2</t>
  </si>
  <si>
    <t>Vyk.199/7175/stl.1</t>
  </si>
  <si>
    <t>Vyk.199/7170/stl.1</t>
  </si>
  <si>
    <t>Vyk.199/7175/stl.2</t>
  </si>
  <si>
    <t>Vyk.199/7170/stl.2</t>
  </si>
  <si>
    <t>Vyk.199/7176/stl.1</t>
  </si>
  <si>
    <t>Vyk.199/7176/stl.2</t>
  </si>
  <si>
    <t>Vyk.199/7181/stl.1</t>
  </si>
  <si>
    <t>Vyk.199/7180/stl.1</t>
  </si>
  <si>
    <t>Vyk.199/7181/stl.2</t>
  </si>
  <si>
    <t>Vyk.199/7180/stl.2</t>
  </si>
  <si>
    <t>Vyk.199/7183/stl.1</t>
  </si>
  <si>
    <t>Vyk.199/7182/stl.1</t>
  </si>
  <si>
    <t>Vyk.199/7183/stl.2</t>
  </si>
  <si>
    <t>Vyk.199/7182/stl.2</t>
  </si>
  <si>
    <t>Vyk.199/7201/stl.1</t>
  </si>
  <si>
    <t>Vyk.199/7200/stl.1</t>
  </si>
  <si>
    <t>Vyk.199/7201/stl.2</t>
  </si>
  <si>
    <t>Vyk.199/7200/stl.2</t>
  </si>
  <si>
    <t>Vyk.199/7202/stl.1</t>
  </si>
  <si>
    <t>Vyk.199/7202/stl.2</t>
  </si>
  <si>
    <t>Vyk.199/7206/stl.1</t>
  </si>
  <si>
    <t>Vyk.199/7205/stl.1</t>
  </si>
  <si>
    <t>Vyk.199/7206/stl.2</t>
  </si>
  <si>
    <t>Vyk.199/7205/stl.2</t>
  </si>
  <si>
    <t>Vyk.199/7207/stl.1</t>
  </si>
  <si>
    <t>Vyk.199/7207/stl.2</t>
  </si>
  <si>
    <t>Vyk.199/7211/stl.1</t>
  </si>
  <si>
    <t>Vyk.199/7210/stl.1</t>
  </si>
  <si>
    <t>Vyk.199/7211/stl.2</t>
  </si>
  <si>
    <t>Vyk.199/7210/stl.2</t>
  </si>
  <si>
    <t>Vyk.199/7211/stl.3</t>
  </si>
  <si>
    <t>Vyk.199/7210/stl.3</t>
  </si>
  <si>
    <t>Vyk.199/7221/stl.1</t>
  </si>
  <si>
    <t>Vyk.199/7220/stl.1</t>
  </si>
  <si>
    <t>Vyk.199/7221/stl.2</t>
  </si>
  <si>
    <t>Vyk.199/7220/stl.2</t>
  </si>
  <si>
    <t>Vyk.199/7221/stl.3</t>
  </si>
  <si>
    <t>Vyk.199/7220/stl.3</t>
  </si>
  <si>
    <t>Vyk.199/7226/stl.1</t>
  </si>
  <si>
    <t>Vyk.199/7225/stl.1</t>
  </si>
  <si>
    <t>Vyk.199/7226/stl.2</t>
  </si>
  <si>
    <t>Vyk.199/7225/stl.2</t>
  </si>
  <si>
    <t>Vyk.199/7226/stl.3</t>
  </si>
  <si>
    <t>Vyk.199/7225/stl.3</t>
  </si>
  <si>
    <t>Vyk.199/7227/stl.1</t>
  </si>
  <si>
    <t>Vyk.199/7227/stl.2</t>
  </si>
  <si>
    <t>Vyk.199/7227/stl.3</t>
  </si>
  <si>
    <t>Vyk.199/7231/stl.1</t>
  </si>
  <si>
    <t>Vyk.199/7230/stl.1</t>
  </si>
  <si>
    <t>Vyk.199/7231/stl.2</t>
  </si>
  <si>
    <t>Vyk.199/7230/stl.2</t>
  </si>
  <si>
    <t>Vyk.199/7231/stl.3</t>
  </si>
  <si>
    <t>Vyk.199/7230/stl.3</t>
  </si>
  <si>
    <t>Vyk.199/7241+7243+7244/stl.1</t>
  </si>
  <si>
    <t>Vyk.199/7240/stl.1</t>
  </si>
  <si>
    <t>Vyk.199/7241+7243+7244/stl.2</t>
  </si>
  <si>
    <t>Vyk.199/7240/stl.2</t>
  </si>
  <si>
    <t>Vyk.199/7242/stl.1</t>
  </si>
  <si>
    <t>Vyk.199/7241/stl.1</t>
  </si>
  <si>
    <t>Vyk.199/7242/stl.2</t>
  </si>
  <si>
    <t>Vyk.199/7241/stl.2</t>
  </si>
  <si>
    <t>201</t>
  </si>
  <si>
    <t>Vyk.201/0011+0012+0013+0014+0015+0020+0021+0024+0025+0026/stl.1</t>
  </si>
  <si>
    <t>Vyk.201/0010/stl.1</t>
  </si>
  <si>
    <t>Vyk.201/0011+0012+0013+0014+0015+0020+0021+0024+0025+0026/stl.2</t>
  </si>
  <si>
    <t>Vyk.201/0010/stl.2</t>
  </si>
  <si>
    <t>Vyk.201/(0002)-(0010)/stl.1</t>
  </si>
  <si>
    <t>Vyk.201/0027/stl.1</t>
  </si>
  <si>
    <t>Vyk.201/(0002)-(0010)/stl.2</t>
  </si>
  <si>
    <t>Vyk.201/0027/stl.2</t>
  </si>
  <si>
    <t>Vyk.201/(0003+0004+0005+0006+0007)-(0011)-(0012)-(0013)-(0014)/stl.1</t>
  </si>
  <si>
    <t>Vyk.201/0028/stl.1</t>
  </si>
  <si>
    <t>Vyk.201/(0003+0004+0005+0006+0007)-(0011)-(0012)-(0013)-(0014)/stl.2</t>
  </si>
  <si>
    <t>Vyk.201/0028/stl.2</t>
  </si>
  <si>
    <t>Vyk.201/(0030+0031+0035+0039+0042+0043+0044)/stl.1</t>
  </si>
  <si>
    <t>Vyk.201/0029/stl.1</t>
  </si>
  <si>
    <t>Vyk.201/(0030+0031+0035+0039+0042+0043+0044)/stl.2</t>
  </si>
  <si>
    <t>Vyk.201/0029/stl.2</t>
  </si>
  <si>
    <t>Vyk.201/(0046+0047+0048+0049+0052+0053+0054)/stl.1</t>
  </si>
  <si>
    <t>Vyk.201/0045/stl.1</t>
  </si>
  <si>
    <t>Vyk.201/(0046+0047+0048+0049+0052+0053+0054)/stl.2</t>
  </si>
  <si>
    <t>Vyk.201/0045/stl.2</t>
  </si>
  <si>
    <t>Vyk.201/(0029)-(0045)/stl.1</t>
  </si>
  <si>
    <t>Vyk.201/0055/stl.1</t>
  </si>
  <si>
    <t>Vyk.201/(0029)-(0045)/stl.2</t>
  </si>
  <si>
    <t>Vyk.201/0055/stl.2</t>
  </si>
  <si>
    <t>Vyk.201/(0027)+(0055)/stl.1</t>
  </si>
  <si>
    <t>Vyk.201/0056/stl.1</t>
  </si>
  <si>
    <t>Vyk.201/(0027)+(0055)/stl.2</t>
  </si>
  <si>
    <t>Vyk.201/0056/stl.2</t>
  </si>
  <si>
    <t>Vyk.201/(0056)-(0057)-(0060)/stl.1</t>
  </si>
  <si>
    <t>Vyk.201/0061/stl.1</t>
  </si>
  <si>
    <t>Vyk.201/(0056)-(0057)-(0060)/stl.2</t>
  </si>
  <si>
    <t>Vyk.201/0061/stl.2</t>
  </si>
  <si>
    <t>ODD1</t>
  </si>
  <si>
    <t>VAZBA1</t>
  </si>
  <si>
    <t>STL1</t>
  </si>
  <si>
    <t>ZNAM</t>
  </si>
  <si>
    <t>ODD2</t>
  </si>
  <si>
    <t>VAZBA2</t>
  </si>
  <si>
    <t>STL2</t>
  </si>
  <si>
    <t>2</t>
  </si>
  <si>
    <t>=</t>
  </si>
  <si>
    <t>1</t>
  </si>
  <si>
    <t>Vyk.199/2040</t>
  </si>
  <si>
    <t>Vyk.201/0004+0005</t>
  </si>
  <si>
    <t>Vyk.199/2150</t>
  </si>
  <si>
    <t>Vyk.201/0009</t>
  </si>
  <si>
    <t>Vyk.199/2316</t>
  </si>
  <si>
    <t>Vyk.201/0010+0045</t>
  </si>
  <si>
    <t>Vyk.199/2570</t>
  </si>
  <si>
    <t>Vyk.201/0056</t>
  </si>
  <si>
    <t>Vyk.199/3030</t>
  </si>
  <si>
    <t>Vyk.201/0016</t>
  </si>
  <si>
    <t>&lt;=</t>
  </si>
  <si>
    <t>Vyk.199/4010</t>
  </si>
  <si>
    <t>Vyk.101/0041+0053</t>
  </si>
  <si>
    <t>Vyk.199/4030</t>
  </si>
  <si>
    <t>Vyk.101/0101</t>
  </si>
  <si>
    <t>Vyk.199/4040</t>
  </si>
  <si>
    <t>Vyk.101/0103+0123</t>
  </si>
  <si>
    <t>Vyk.199/4055</t>
  </si>
  <si>
    <t>Vyk.101/0132</t>
  </si>
  <si>
    <t>Vyk.199/4700</t>
  </si>
  <si>
    <t>Vyk.201/0061</t>
  </si>
  <si>
    <t>Vyk.101/0100</t>
  </si>
  <si>
    <t>Vyk.199/2001</t>
  </si>
  <si>
    <t>Vyk.201/0002+0029</t>
  </si>
  <si>
    <t>ODD</t>
  </si>
  <si>
    <t>RIAD</t>
  </si>
  <si>
    <t>STLP</t>
  </si>
  <si>
    <t>TEXT</t>
  </si>
  <si>
    <t>MINHODN</t>
  </si>
  <si>
    <t>MAXHODN</t>
  </si>
  <si>
    <t>VZOREC</t>
  </si>
  <si>
    <t>TYP</t>
  </si>
  <si>
    <t>I: Obstaranie majetku (r.4500) je vyssie ako 2,5 mil. Eur</t>
  </si>
  <si>
    <t>T</t>
  </si>
  <si>
    <t>I: Odbyt na spracovanie (r.7500) ma byt medzi 0-100%</t>
  </si>
  <si>
    <t>Text1</t>
  </si>
  <si>
    <t>Hodnota1</t>
  </si>
  <si>
    <t>Hodnota2</t>
  </si>
  <si>
    <t>Upozornenie: Vyk.199/jeden z riadkov 7190, 7200 nie je vyplnený/stl.1</t>
  </si>
  <si>
    <t>Upozornenie: Vyk.199/jeden z riadkov 7190, 7200 nie je vyplnený/stl.2</t>
  </si>
  <si>
    <t>Upozornenie: Vyk.199/jeden z riadkov 7195, 7205 nie je vyplnený/stl.1</t>
  </si>
  <si>
    <t>Upozornenie: Vyk.199/jeden z riadkov 7195, 7205 nie je vyplnený/stl.2</t>
  </si>
  <si>
    <t>Upozornenie: Vyk.199/jeden z riadkov 2040, 2041 nie je vyplnený/stl.1</t>
  </si>
  <si>
    <t>Upozornenie: Vyk.199/jeden z riadkov 2040, 2041 nie je vyplnený/stl.2</t>
  </si>
  <si>
    <t>Upozornenie: Vyk.199/jeden z riadkov 2041, (2042+2044) nie sú vyplnené/stl.1</t>
  </si>
  <si>
    <t>Upozornenie: Vyk.199/jeden z riadkov 2041, (2042+2044) nie sú vyplnené/stl.2</t>
  </si>
  <si>
    <t>Upozornenie: Vyk.199/jeden z riadkov 2150, 4700 nie je vyplnený/stl.1</t>
  </si>
  <si>
    <t>Upozornenie: Vyk.199/jeden z riadkov 2150, 4700 nie je vyplnený/stl.2</t>
  </si>
  <si>
    <t>Upozornenie: Vyk.199/jeden z riadkov 2316, 2360 nie je vyplnený/stl.1</t>
  </si>
  <si>
    <t>Upozornenie: Vyk.199/jeden z riadkov 2316, 2360 nie je vyplnený/stl.2</t>
  </si>
  <si>
    <t>Upozornenie: Vyk.199/chýba rozpis nákladov pod riadkom 2360/stl.1</t>
  </si>
  <si>
    <t>Upozornenie: Vyk.199/chýba rozpis nákladov pod riadkom 2360/stl.2</t>
  </si>
  <si>
    <t>Upozornenie: Vyk.199/chýba rozpis nákladov pod riadkom 2374/stl.1</t>
  </si>
  <si>
    <t>Upozornenie: Vyk.199/chýba rozpis nákladov pod riadkom 2374/stl.2</t>
  </si>
  <si>
    <t>Upozornenie: Vyk.199/chýba rozpis nákladov celkom pod r.2316/stl.1</t>
  </si>
  <si>
    <t>Upozornenie: Vyk.199/chýba rozpis nákladov celkom pod r.2316/stl.2</t>
  </si>
  <si>
    <t>Upozornenie: Vyk.199/chýba rozpis bank.uverov pod r.3200/stl.1</t>
  </si>
  <si>
    <t>Upozornenie: Vyk.199/chýba rozpis bank.uverov pod r.3200/stl.2</t>
  </si>
  <si>
    <t>Upozornenie: Vyk.199/chýba rozpis DHM pod r.4500/stl.1</t>
  </si>
  <si>
    <t>Upozornenie: Vyk.199/chýba rozpis DHM pod r.4500/stl.2</t>
  </si>
  <si>
    <t>Upozornenie: Vyk.199/chýba rozpis podpor pod r.4700/stl.1</t>
  </si>
  <si>
    <t>Upozornenie: Vyk.199/chýba rozpis podpor pod r.4700/stl.2</t>
  </si>
  <si>
    <t>Upozornenie: Vyk.199/chýba výroba r.6010-7249/stl.1</t>
  </si>
  <si>
    <t>Upozornenie: Vyk.199/chýba výroba r.6010-7249/stl.2</t>
  </si>
  <si>
    <t>Upozornenie: Vyk.199/jeden z riadkov 3010, 3030 nie je vyplnený/stl.1</t>
  </si>
  <si>
    <t>Upozornenie: Vyk.199/jeden z riadkov 3010, 3030 nie je vyplnený/stl.2</t>
  </si>
  <si>
    <t>Delenec</t>
  </si>
  <si>
    <t>Delitel</t>
  </si>
  <si>
    <t>Hodn1</t>
  </si>
  <si>
    <t>Hodn2</t>
  </si>
  <si>
    <t>Upozornenie: Vyk.199/R.(3030/r.3010)/12 by mal byť z Intervalu &lt;300;4000&gt;/(s.1)</t>
  </si>
  <si>
    <t>Upozornenie: Vyk.199/R.(3030/r.3010)/12 by mal byť z Intervalu &lt;300;4000&gt;/(s.2)</t>
  </si>
  <si>
    <t>Upozornenie: Vyk.199/R.6400/r.6205 by mal byť z Intervalu &lt;0.1;20&gt;/(s.1)</t>
  </si>
  <si>
    <t>Upozornenie: Vyk.199/R.6400/r.6205 by mal byť z Intervalu &lt;0.1;20&gt;/(s.2)</t>
  </si>
  <si>
    <t>Upozornenie: Vyk.199/R.6405/r.6210 by mal byť z Intervalu &lt;0.1;10&gt;/(s.1)</t>
  </si>
  <si>
    <t>Upozornenie: Vyk.199/R.6405/r.6210 by mal byť z Intervalu &lt;0.1;10&gt;/(s.2)</t>
  </si>
  <si>
    <t>Upozornenie: Vyk.199/R.6410/r.6215 by mal byť z Intervalu &lt;0.1;10&gt;/(s.1)</t>
  </si>
  <si>
    <t>Upozornenie: Vyk.199/R.6410/r.6215 by mal byť z Intervalu &lt;0.1;10&gt;/(s.2)</t>
  </si>
  <si>
    <t>Upozornenie: Vyk.199/R.6415/r.6220 by mal byť z Intervalu &lt;0.1;20&gt;/(s.1)</t>
  </si>
  <si>
    <t>Upozornenie: Vyk.199/R.6415/r.6220 by mal byť z Intervalu &lt;0.1;20&gt;/(s.2)</t>
  </si>
  <si>
    <t>Upozornenie: Vyk.199/R.6420/r.6225 by mal byť z Intervalu &lt;0.1;8&gt;/(s.1)</t>
  </si>
  <si>
    <t>Upozornenie: Vyk.199/R.6420/r.6225 by mal byť z Intervalu &lt;0.1;8&gt;/(s.2)</t>
  </si>
  <si>
    <t>Upozornenie: Vyk.199/R.6425/r.6230 by mal byť z Intervalu &lt;0.1;8&gt;/(s.1)</t>
  </si>
  <si>
    <t>Upozornenie: Vyk.199/R.6425/r.6230 by mal byť z Intervalu &lt;0.1;8&gt;/(s.2)</t>
  </si>
  <si>
    <t>Upozornenie: Vyk.199/R.6430/r.6235 by mal byť z Intervalu &lt;0.1;95&gt;/(s.1)</t>
  </si>
  <si>
    <t>Upozornenie: Vyk.199/R.6430/r.6235 by mal byť z Intervalu &lt;0.1;95&gt;/(s.2)</t>
  </si>
  <si>
    <t>Upozornenie: Vyk.199/R.6435/r.6240 by mal byť z Intervalu &lt;0.1;50&gt;/(s.1)</t>
  </si>
  <si>
    <t>Upozornenie: Vyk.199/R.6435/r.6240 by mal byť z Intervalu &lt;0.1;50&gt;/(s.2)</t>
  </si>
  <si>
    <t>Upozornenie: Vyk.199/R.6440/r.6245 by mal byť z Intervalu &lt;0.1;50&gt;/(s.1)</t>
  </si>
  <si>
    <t>Upozornenie: Vyk.199/R.6440/r.6245 by mal byť z Intervalu &lt;0.1;50&gt;/(s.2)</t>
  </si>
  <si>
    <t>Upozornenie: Vyk.199/R.7182/r.7181 by mal byť z Intervalu &lt;80;500&gt;/(s.1)</t>
  </si>
  <si>
    <t>Upozornenie: Vyk.199/R.7182/r.7181 by mal byť z Intervalu &lt;80;500&gt;/(s.2)</t>
  </si>
  <si>
    <t>Upozornenie: Vyk.199/R.7190/r.7151 by mal byť z Intervalu &lt;80;600&gt;/(s.1)</t>
  </si>
  <si>
    <t>Upozornenie: Vyk.199/R.7190/r.7151 by mal byť z Intervalu &lt;80;600&gt;/(s.2)</t>
  </si>
  <si>
    <t>Upozornenie: Vyk.199/Denná dojivosť na dojnicu je vyššia ako 50l/(s.1)</t>
  </si>
  <si>
    <t>Upozornenie: Vyk.199/Denná dojivosť na dojnicu je vyššia ako 50l/(s.2)</t>
  </si>
  <si>
    <t>Upozornenie: Vyk.199/Denná dojivosť na ovcu je vyššia ako 50l/(s.1)</t>
  </si>
  <si>
    <t>Upozornenie: Vyk.199/Denná dojivosť na ovcu je vyššia ako 50l/(s.2)</t>
  </si>
  <si>
    <t>INFPU</t>
  </si>
  <si>
    <t>ICO</t>
  </si>
  <si>
    <t>ULICA</t>
  </si>
  <si>
    <t>OBEC</t>
  </si>
  <si>
    <t>PSC</t>
  </si>
  <si>
    <t>KONTAKT</t>
  </si>
  <si>
    <t>TELEFON</t>
  </si>
  <si>
    <t>KROKR</t>
  </si>
  <si>
    <t>REGCIS</t>
  </si>
  <si>
    <t>KOD1</t>
  </si>
  <si>
    <t>KOD2</t>
  </si>
  <si>
    <t>KOD3</t>
  </si>
  <si>
    <t>KOD4</t>
  </si>
  <si>
    <t>KOD5</t>
  </si>
  <si>
    <t>KOD6</t>
  </si>
  <si>
    <t>KOD7</t>
  </si>
  <si>
    <t>KOD8</t>
  </si>
  <si>
    <t>KOD9</t>
  </si>
  <si>
    <t>Zdruzenie</t>
  </si>
  <si>
    <t>KOD10</t>
  </si>
  <si>
    <t>U4</t>
  </si>
  <si>
    <t>Skutočnosť 2021</t>
  </si>
  <si>
    <t>Skutočnosť Netto 2020</t>
  </si>
  <si>
    <t>Výkaz: 101</t>
  </si>
  <si>
    <t>Súvaha v EUR</t>
  </si>
  <si>
    <t>x</t>
  </si>
  <si>
    <t>Skutočnosť v MJ za rok 2020</t>
  </si>
  <si>
    <t>Skutočnosť v MJ za rok 2021</t>
  </si>
  <si>
    <t>Tržby v EUR za rok 2021</t>
  </si>
  <si>
    <t>Výkaz: 199</t>
  </si>
  <si>
    <t>Vybrané ukazovatele v EUR</t>
  </si>
  <si>
    <t>Skutočnosť 2020</t>
  </si>
  <si>
    <t>Výkaz: 201</t>
  </si>
  <si>
    <t>Výkaz ziskov a strát v EUR</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</si>
</sst>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00000000"/>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000\ 00"/>
    <numFmt numFmtId="180" formatCode="0000"/>
    <numFmt numFmtId="181" formatCode="\9\9"/>
    <numFmt numFmtId="182" formatCode="00"/>
    <numFmt numFmtId="183" formatCode="0000000000"/>
    <numFmt numFmtId="184" formatCode="00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4">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sz val="8"/>
      <name val="Tahoma"/>
      <family val="2"/>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medium"/>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8" fillId="20" borderId="0" applyNumberFormat="0" applyBorder="0" applyAlignment="0" applyProtection="0"/>
    <xf numFmtId="0" fontId="5" fillId="0" borderId="0" applyNumberFormat="0" applyFill="0" applyBorder="0" applyAlignment="0" applyProtection="0"/>
    <xf numFmtId="0" fontId="29" fillId="21"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0" fillId="23" borderId="5" applyNumberFormat="0" applyFont="0" applyAlignment="0" applyProtection="0"/>
    <xf numFmtId="0" fontId="35" fillId="0" borderId="6" applyNumberFormat="0" applyFill="0" applyAlignment="0" applyProtection="0"/>
    <xf numFmtId="0" fontId="36" fillId="0" borderId="7" applyNumberFormat="0" applyFill="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73">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0" fontId="0" fillId="35" borderId="12" xfId="0" applyFill="1" applyBorder="1" applyAlignment="1" applyProtection="1">
      <alignment/>
      <protection locked="0"/>
    </xf>
    <xf numFmtId="0" fontId="0" fillId="35" borderId="13" xfId="0" applyFill="1" applyBorder="1" applyAlignment="1" applyProtection="1">
      <alignment/>
      <protection locked="0"/>
    </xf>
    <xf numFmtId="0" fontId="0" fillId="35" borderId="14" xfId="0" applyFill="1" applyBorder="1" applyAlignment="1" applyProtection="1">
      <alignment/>
      <protection locked="0"/>
    </xf>
    <xf numFmtId="0" fontId="0" fillId="35" borderId="15" xfId="0" applyFill="1" applyBorder="1" applyAlignment="1" applyProtection="1" quotePrefix="1">
      <alignment/>
      <protection locked="0"/>
    </xf>
    <xf numFmtId="0" fontId="2" fillId="33" borderId="11" xfId="46" applyFont="1" applyFill="1" applyBorder="1" applyProtection="1">
      <alignment/>
      <protection/>
    </xf>
    <xf numFmtId="0" fontId="0" fillId="33" borderId="16" xfId="46" applyFill="1" applyBorder="1" applyProtection="1">
      <alignment/>
      <protection/>
    </xf>
    <xf numFmtId="0" fontId="0" fillId="33" borderId="17" xfId="46" applyFill="1" applyBorder="1" applyProtection="1">
      <alignment/>
      <protection/>
    </xf>
    <xf numFmtId="0" fontId="0" fillId="33" borderId="18" xfId="46" applyFill="1" applyBorder="1" applyProtection="1">
      <alignment/>
      <protection/>
    </xf>
    <xf numFmtId="0" fontId="0" fillId="33" borderId="19" xfId="46" applyFill="1" applyBorder="1" applyProtection="1">
      <alignment/>
      <protection/>
    </xf>
    <xf numFmtId="0" fontId="0" fillId="0" borderId="0" xfId="46" applyFill="1" applyAlignment="1" applyProtection="1">
      <alignment horizontal="left"/>
      <protection/>
    </xf>
    <xf numFmtId="0" fontId="0" fillId="0" borderId="0" xfId="46" applyFill="1" applyProtection="1">
      <alignment/>
      <protection/>
    </xf>
    <xf numFmtId="0" fontId="2" fillId="33" borderId="10" xfId="46" applyFont="1" applyFill="1" applyBorder="1" applyProtection="1">
      <alignment/>
      <protection/>
    </xf>
    <xf numFmtId="0" fontId="1" fillId="33" borderId="10" xfId="46"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174" fontId="1" fillId="35" borderId="15" xfId="0" applyNumberFormat="1" applyFont="1" applyFill="1" applyBorder="1" applyAlignment="1" applyProtection="1">
      <alignment horizontal="left"/>
      <protection locked="0"/>
    </xf>
    <xf numFmtId="0" fontId="0" fillId="33" borderId="10" xfId="46" applyFill="1" applyBorder="1" applyProtection="1">
      <alignment/>
      <protection/>
    </xf>
    <xf numFmtId="183" fontId="0" fillId="35" borderId="15" xfId="0" applyNumberFormat="1" applyFill="1" applyBorder="1" applyAlignment="1" applyProtection="1">
      <alignment horizontal="left"/>
      <protection locked="0"/>
    </xf>
    <xf numFmtId="184" fontId="1" fillId="35" borderId="15" xfId="0" applyNumberFormat="1" applyFont="1" applyFill="1" applyBorder="1" applyAlignment="1" applyProtection="1">
      <alignment horizontal="left"/>
      <protection locked="0"/>
    </xf>
    <xf numFmtId="0" fontId="2" fillId="33" borderId="15" xfId="0" applyFont="1" applyFill="1" applyBorder="1" applyAlignment="1" applyProtection="1">
      <alignment horizontal="left"/>
      <protection/>
    </xf>
    <xf numFmtId="0" fontId="2" fillId="33" borderId="15" xfId="0" applyFont="1" applyFill="1" applyBorder="1" applyAlignment="1" applyProtection="1">
      <alignment/>
      <protection/>
    </xf>
    <xf numFmtId="0" fontId="0" fillId="35" borderId="20" xfId="0" applyFill="1" applyBorder="1" applyAlignment="1" applyProtection="1" quotePrefix="1">
      <alignment/>
      <protection locked="0"/>
    </xf>
    <xf numFmtId="0" fontId="8" fillId="33" borderId="10" xfId="0" applyFont="1" applyFill="1" applyBorder="1" applyAlignment="1" applyProtection="1">
      <alignment wrapText="1"/>
      <protection/>
    </xf>
    <xf numFmtId="49" fontId="0" fillId="0" borderId="0" xfId="0" applyNumberFormat="1" applyAlignment="1">
      <alignment horizontal="left"/>
    </xf>
    <xf numFmtId="49" fontId="1" fillId="0" borderId="0" xfId="0" applyNumberFormat="1" applyFont="1" applyAlignment="1">
      <alignment horizontal="left"/>
    </xf>
    <xf numFmtId="185" fontId="0" fillId="0" borderId="0" xfId="0" applyNumberFormat="1" applyAlignment="1">
      <alignment horizontal="right"/>
    </xf>
    <xf numFmtId="49" fontId="1" fillId="0" borderId="0" xfId="0" applyNumberFormat="1" applyFont="1" applyAlignment="1">
      <alignment horizontal="right"/>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74" fontId="0" fillId="0" borderId="0" xfId="0" applyNumberFormat="1" applyAlignment="1">
      <alignment/>
    </xf>
    <xf numFmtId="184" fontId="0" fillId="0" borderId="0" xfId="0" applyNumberFormat="1" applyAlignment="1">
      <alignment/>
    </xf>
    <xf numFmtId="183" fontId="0" fillId="0" borderId="0" xfId="0" applyNumberFormat="1" applyAlignment="1">
      <alignment/>
    </xf>
    <xf numFmtId="182" fontId="0" fillId="0" borderId="0" xfId="0" applyNumberFormat="1" applyAlignment="1">
      <alignment/>
    </xf>
    <xf numFmtId="2" fontId="0" fillId="33" borderId="11" xfId="0" applyNumberFormat="1" applyFill="1" applyBorder="1" applyAlignment="1" applyProtection="1">
      <alignment/>
      <protection/>
    </xf>
    <xf numFmtId="2" fontId="0" fillId="0" borderId="0" xfId="0" applyNumberFormat="1" applyAlignment="1">
      <alignment/>
    </xf>
    <xf numFmtId="2" fontId="0" fillId="35" borderId="11" xfId="0" applyNumberFormat="1" applyFill="1" applyBorder="1" applyAlignment="1" applyProtection="1">
      <alignment/>
      <protection locked="0"/>
    </xf>
    <xf numFmtId="49" fontId="1" fillId="33" borderId="21" xfId="0" applyNumberFormat="1" applyFont="1" applyFill="1" applyBorder="1" applyAlignment="1">
      <alignment/>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1" fillId="34" borderId="0" xfId="0" applyFont="1" applyFill="1" applyAlignment="1">
      <alignment/>
    </xf>
    <xf numFmtId="49" fontId="1" fillId="34" borderId="0" xfId="0" applyNumberFormat="1" applyFon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4" fontId="0" fillId="35" borderId="11" xfId="0" applyNumberFormat="1" applyFill="1" applyBorder="1" applyAlignment="1" applyProtection="1">
      <alignment/>
      <protection locked="0"/>
    </xf>
    <xf numFmtId="4" fontId="0" fillId="33" borderId="11" xfId="0" applyNumberFormat="1" applyFill="1" applyBorder="1" applyAlignment="1" applyProtection="1">
      <alignment/>
      <protection/>
    </xf>
    <xf numFmtId="190" fontId="0" fillId="0" borderId="0" xfId="0" applyNumberFormat="1" applyAlignment="1">
      <alignment horizontal="left"/>
    </xf>
    <xf numFmtId="0" fontId="0" fillId="0" borderId="12" xfId="0" applyFill="1" applyBorder="1" applyAlignment="1" applyProtection="1">
      <alignment horizontal="left"/>
      <protection locked="0"/>
    </xf>
    <xf numFmtId="0" fontId="0" fillId="0" borderId="13" xfId="0" applyFill="1" applyBorder="1" applyAlignment="1" applyProtection="1">
      <alignment horizontal="left"/>
      <protection locked="0"/>
    </xf>
    <xf numFmtId="0" fontId="0" fillId="0" borderId="14" xfId="0" applyFill="1" applyBorder="1" applyAlignment="1" applyProtection="1">
      <alignment horizontal="left"/>
      <protection locked="0"/>
    </xf>
    <xf numFmtId="0" fontId="2" fillId="33" borderId="22" xfId="0" applyFont="1" applyFill="1" applyBorder="1" applyAlignment="1" applyProtection="1">
      <alignment horizontal="left"/>
      <protection/>
    </xf>
    <xf numFmtId="0" fontId="2" fillId="33" borderId="23" xfId="0" applyFont="1" applyFill="1" applyBorder="1" applyAlignment="1" applyProtection="1">
      <alignment horizontal="left"/>
      <protection/>
    </xf>
    <xf numFmtId="174" fontId="1" fillId="35" borderId="12" xfId="0" applyNumberFormat="1" applyFont="1" applyFill="1" applyBorder="1" applyAlignment="1" applyProtection="1">
      <alignment horizontal="left"/>
      <protection locked="0"/>
    </xf>
    <xf numFmtId="174" fontId="1" fillId="35" borderId="14" xfId="0" applyNumberFormat="1" applyFont="1" applyFill="1" applyBorder="1" applyAlignment="1" applyProtection="1">
      <alignment horizontal="left"/>
      <protection locked="0"/>
    </xf>
    <xf numFmtId="0" fontId="0" fillId="0" borderId="12" xfId="0" applyFill="1" applyBorder="1" applyAlignment="1" applyProtection="1">
      <alignment horizontal="left" vertical="top"/>
      <protection locked="0"/>
    </xf>
    <xf numFmtId="0" fontId="0" fillId="0" borderId="13"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al_Identifikacia" xfId="46"/>
    <cellStyle name="Percent" xfId="47"/>
    <cellStyle name="Followed Hyperlink" xfId="48"/>
    <cellStyle name="Poznámka" xfId="49"/>
    <cellStyle name="Prepojená bunka" xfId="50"/>
    <cellStyle name="Spolu" xfId="51"/>
    <cellStyle name="Text upozornenia"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8</xdr:row>
      <xdr:rowOff>0</xdr:rowOff>
    </xdr:from>
    <xdr:to>
      <xdr:col>5</xdr:col>
      <xdr:colOff>352425</xdr:colOff>
      <xdr:row>8</xdr:row>
      <xdr:rowOff>304800</xdr:rowOff>
    </xdr:to>
    <xdr:pic>
      <xdr:nvPicPr>
        <xdr:cNvPr id="1" name="cmdVazby"/>
        <xdr:cNvPicPr preferRelativeResize="1">
          <a:picLocks noChangeAspect="1"/>
        </xdr:cNvPicPr>
      </xdr:nvPicPr>
      <xdr:blipFill>
        <a:blip r:embed="rId1"/>
        <a:stretch>
          <a:fillRect/>
        </a:stretch>
      </xdr:blipFill>
      <xdr:spPr>
        <a:xfrm>
          <a:off x="5153025" y="1438275"/>
          <a:ext cx="1571625" cy="304800"/>
        </a:xfrm>
        <a:prstGeom prst="rect">
          <a:avLst/>
        </a:prstGeom>
        <a:noFill/>
        <a:ln w="9525" cmpd="sng">
          <a:noFill/>
        </a:ln>
      </xdr:spPr>
    </xdr:pic>
    <xdr:clientData/>
  </xdr:twoCellAnchor>
  <xdr:twoCellAnchor editAs="oneCell">
    <xdr:from>
      <xdr:col>5</xdr:col>
      <xdr:colOff>457200</xdr:colOff>
      <xdr:row>8</xdr:row>
      <xdr:rowOff>0</xdr:rowOff>
    </xdr:from>
    <xdr:to>
      <xdr:col>7</xdr:col>
      <xdr:colOff>590550</xdr:colOff>
      <xdr:row>8</xdr:row>
      <xdr:rowOff>285750</xdr:rowOff>
    </xdr:to>
    <xdr:pic>
      <xdr:nvPicPr>
        <xdr:cNvPr id="2" name="cmdSubor"/>
        <xdr:cNvPicPr preferRelativeResize="1">
          <a:picLocks noChangeAspect="1"/>
        </xdr:cNvPicPr>
      </xdr:nvPicPr>
      <xdr:blipFill>
        <a:blip r:embed="rId2"/>
        <a:stretch>
          <a:fillRect/>
        </a:stretch>
      </xdr:blipFill>
      <xdr:spPr>
        <a:xfrm>
          <a:off x="6829425" y="1438275"/>
          <a:ext cx="1885950" cy="285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árok2"/>
  <dimension ref="A1:E30"/>
  <sheetViews>
    <sheetView showFormulas="1" tabSelected="1" zoomScalePageLayoutView="0" workbookViewId="0" topLeftCell="A1">
      <selection activeCell="B3" sqref="B3"/>
    </sheetView>
  </sheetViews>
  <sheetFormatPr defaultColWidth="9.00390625" defaultRowHeight="12.75"/>
  <cols>
    <col min="1" max="1" width="21.125" style="33" bestFit="1" customWidth="1"/>
    <col min="2" max="2" width="12.625" style="33" bestFit="1" customWidth="1"/>
    <col min="3" max="3" width="6.75390625" style="35" bestFit="1" customWidth="1"/>
    <col min="4" max="4" width="8.125" style="35" bestFit="1" customWidth="1"/>
    <col min="5" max="5" width="70.125" style="33" bestFit="1" customWidth="1"/>
  </cols>
  <sheetData>
    <row r="1" spans="1:5" ht="12.75">
      <c r="A1" s="34" t="s">
        <v>1828</v>
      </c>
      <c r="B1" s="34" t="s">
        <v>1829</v>
      </c>
      <c r="C1" s="36" t="s">
        <v>1830</v>
      </c>
      <c r="D1" s="36" t="s">
        <v>1831</v>
      </c>
      <c r="E1" s="34" t="s">
        <v>1797</v>
      </c>
    </row>
    <row r="2" spans="1:5" ht="12.75">
      <c r="A2" s="62">
        <f>(R19930301/12)</f>
        <v>0</v>
      </c>
      <c r="B2" s="62">
        <f>(R19930101)</f>
        <v>0</v>
      </c>
      <c r="C2" s="35">
        <v>300</v>
      </c>
      <c r="D2" s="35">
        <v>4000</v>
      </c>
      <c r="E2" s="33" t="s">
        <v>1832</v>
      </c>
    </row>
    <row r="3" spans="1:5" ht="12.75">
      <c r="A3" s="62">
        <f>(R19930302/12)</f>
        <v>0</v>
      </c>
      <c r="B3" s="62">
        <f>(R19930102)</f>
        <v>0</v>
      </c>
      <c r="C3" s="35">
        <v>300</v>
      </c>
      <c r="D3" s="35">
        <v>4000</v>
      </c>
      <c r="E3" s="33" t="s">
        <v>1833</v>
      </c>
    </row>
    <row r="4" spans="1:5" ht="12.75">
      <c r="A4" s="62">
        <f>(R19964001)</f>
        <v>0</v>
      </c>
      <c r="B4" s="62">
        <f>(R19962051)</f>
        <v>0</v>
      </c>
      <c r="C4" s="35">
        <v>0.1</v>
      </c>
      <c r="D4" s="35">
        <v>20</v>
      </c>
      <c r="E4" s="33" t="s">
        <v>1834</v>
      </c>
    </row>
    <row r="5" spans="1:5" ht="12.75">
      <c r="A5" s="62">
        <f>(R19964002)</f>
        <v>0</v>
      </c>
      <c r="B5" s="62">
        <f>(R19962052)</f>
        <v>0</v>
      </c>
      <c r="C5" s="35">
        <v>0.1</v>
      </c>
      <c r="D5" s="35">
        <v>20</v>
      </c>
      <c r="E5" s="33" t="s">
        <v>1835</v>
      </c>
    </row>
    <row r="6" spans="1:5" ht="12.75">
      <c r="A6" s="62">
        <f>(R19964051)</f>
        <v>0</v>
      </c>
      <c r="B6" s="62">
        <f>(R19962101)</f>
        <v>0</v>
      </c>
      <c r="C6" s="35">
        <v>0.1</v>
      </c>
      <c r="D6" s="35">
        <v>10</v>
      </c>
      <c r="E6" s="33" t="s">
        <v>1836</v>
      </c>
    </row>
    <row r="7" spans="1:5" ht="12.75">
      <c r="A7" s="62">
        <f>(R19964052)</f>
        <v>0</v>
      </c>
      <c r="B7" s="62">
        <f>(R19962102)</f>
        <v>0</v>
      </c>
      <c r="C7" s="35">
        <v>0.1</v>
      </c>
      <c r="D7" s="35">
        <v>10</v>
      </c>
      <c r="E7" s="33" t="s">
        <v>1837</v>
      </c>
    </row>
    <row r="8" spans="1:5" ht="12.75">
      <c r="A8" s="62">
        <f>(R19964101)</f>
        <v>0</v>
      </c>
      <c r="B8" s="62">
        <f>(R19962151)</f>
        <v>0</v>
      </c>
      <c r="C8" s="35">
        <v>0.1</v>
      </c>
      <c r="D8" s="35">
        <v>10</v>
      </c>
      <c r="E8" s="33" t="s">
        <v>1838</v>
      </c>
    </row>
    <row r="9" spans="1:5" ht="12.75">
      <c r="A9" s="62">
        <f>(R19964102)</f>
        <v>0</v>
      </c>
      <c r="B9" s="62">
        <f>(R19962152)</f>
        <v>0</v>
      </c>
      <c r="C9" s="35">
        <v>0.1</v>
      </c>
      <c r="D9" s="35">
        <v>10</v>
      </c>
      <c r="E9" s="33" t="s">
        <v>1839</v>
      </c>
    </row>
    <row r="10" spans="1:5" ht="12.75">
      <c r="A10" s="62">
        <f>(R19964151)</f>
        <v>0</v>
      </c>
      <c r="B10" s="62">
        <f>(R19962201)</f>
        <v>0</v>
      </c>
      <c r="C10" s="35">
        <v>0.1</v>
      </c>
      <c r="D10" s="35">
        <v>20</v>
      </c>
      <c r="E10" s="33" t="s">
        <v>1840</v>
      </c>
    </row>
    <row r="11" spans="1:5" ht="12.75">
      <c r="A11" s="62">
        <f>(R19964152)</f>
        <v>0</v>
      </c>
      <c r="B11" s="62">
        <f>(R19962202)</f>
        <v>0</v>
      </c>
      <c r="C11" s="35">
        <v>0.1</v>
      </c>
      <c r="D11" s="35">
        <v>20</v>
      </c>
      <c r="E11" s="33" t="s">
        <v>1841</v>
      </c>
    </row>
    <row r="12" spans="1:5" ht="12.75">
      <c r="A12" s="62">
        <f>(R19964201)</f>
        <v>0</v>
      </c>
      <c r="B12" s="62">
        <f>(R19962251)</f>
        <v>0</v>
      </c>
      <c r="C12" s="35">
        <v>0.1</v>
      </c>
      <c r="D12" s="35">
        <v>8</v>
      </c>
      <c r="E12" s="33" t="s">
        <v>1842</v>
      </c>
    </row>
    <row r="13" spans="1:5" ht="12.75">
      <c r="A13" s="62">
        <f>(R19964202)</f>
        <v>0</v>
      </c>
      <c r="B13" s="62">
        <f>(R19962252)</f>
        <v>0</v>
      </c>
      <c r="C13" s="35">
        <v>0.1</v>
      </c>
      <c r="D13" s="35">
        <v>8</v>
      </c>
      <c r="E13" s="33" t="s">
        <v>1843</v>
      </c>
    </row>
    <row r="14" spans="1:5" ht="12.75">
      <c r="A14" s="62">
        <f>(R19964251)</f>
        <v>0</v>
      </c>
      <c r="B14" s="62">
        <f>(R19962301)</f>
        <v>0</v>
      </c>
      <c r="C14" s="35">
        <v>0.1</v>
      </c>
      <c r="D14" s="35">
        <v>8</v>
      </c>
      <c r="E14" s="33" t="s">
        <v>1844</v>
      </c>
    </row>
    <row r="15" spans="1:5" ht="12.75">
      <c r="A15" s="62">
        <f>(R19964252)</f>
        <v>0</v>
      </c>
      <c r="B15" s="62">
        <f>(R19962302)</f>
        <v>0</v>
      </c>
      <c r="C15" s="35">
        <v>0.1</v>
      </c>
      <c r="D15" s="35">
        <v>8</v>
      </c>
      <c r="E15" s="33" t="s">
        <v>1845</v>
      </c>
    </row>
    <row r="16" spans="1:5" ht="12.75">
      <c r="A16" s="62">
        <f>(R19964301)</f>
        <v>0</v>
      </c>
      <c r="B16" s="62">
        <f>(R19962351)</f>
        <v>0</v>
      </c>
      <c r="C16" s="35">
        <v>0.1</v>
      </c>
      <c r="D16" s="35">
        <v>95</v>
      </c>
      <c r="E16" s="33" t="s">
        <v>1846</v>
      </c>
    </row>
    <row r="17" spans="1:5" ht="12.75">
      <c r="A17" s="62">
        <f>(R19964302)</f>
        <v>0</v>
      </c>
      <c r="B17" s="62">
        <f>(R19962352)</f>
        <v>0</v>
      </c>
      <c r="C17" s="35">
        <v>0.1</v>
      </c>
      <c r="D17" s="35">
        <v>95</v>
      </c>
      <c r="E17" s="33" t="s">
        <v>1847</v>
      </c>
    </row>
    <row r="18" spans="1:5" ht="12.75">
      <c r="A18" s="62">
        <f>(R19964351)</f>
        <v>0</v>
      </c>
      <c r="B18" s="62">
        <f>(R19962401)</f>
        <v>0</v>
      </c>
      <c r="C18" s="35">
        <v>0.1</v>
      </c>
      <c r="D18" s="35">
        <v>50</v>
      </c>
      <c r="E18" s="33" t="s">
        <v>1848</v>
      </c>
    </row>
    <row r="19" spans="1:5" ht="12.75">
      <c r="A19" s="62">
        <f>(R19964352)</f>
        <v>0</v>
      </c>
      <c r="B19" s="62">
        <f>(R19962402)</f>
        <v>0</v>
      </c>
      <c r="C19" s="35">
        <v>0.1</v>
      </c>
      <c r="D19" s="35">
        <v>50</v>
      </c>
      <c r="E19" s="33" t="s">
        <v>1849</v>
      </c>
    </row>
    <row r="20" spans="1:5" ht="12.75">
      <c r="A20" s="62">
        <f>(R19964401)</f>
        <v>0</v>
      </c>
      <c r="B20" s="62">
        <f>(R19962451)</f>
        <v>0</v>
      </c>
      <c r="C20" s="35">
        <v>0.1</v>
      </c>
      <c r="D20" s="35">
        <v>50</v>
      </c>
      <c r="E20" s="33" t="s">
        <v>1850</v>
      </c>
    </row>
    <row r="21" spans="1:5" ht="12.75">
      <c r="A21" s="62">
        <f>(R19964402)</f>
        <v>0</v>
      </c>
      <c r="B21" s="62">
        <f>(R19962452)</f>
        <v>0</v>
      </c>
      <c r="C21" s="35">
        <v>0.1</v>
      </c>
      <c r="D21" s="35">
        <v>50</v>
      </c>
      <c r="E21" s="33" t="s">
        <v>1851</v>
      </c>
    </row>
    <row r="22" spans="1:5" ht="12.75">
      <c r="A22" s="62">
        <f>(R19971821)*1000</f>
        <v>0</v>
      </c>
      <c r="B22" s="62">
        <f>(R19971811)</f>
        <v>0</v>
      </c>
      <c r="C22" s="35">
        <v>80</v>
      </c>
      <c r="D22" s="35">
        <v>500</v>
      </c>
      <c r="E22" s="33" t="s">
        <v>1852</v>
      </c>
    </row>
    <row r="23" spans="1:5" ht="12.75">
      <c r="A23" s="62">
        <f>(R19971822)*1000</f>
        <v>0</v>
      </c>
      <c r="B23" s="62">
        <f>(R19971812)</f>
        <v>0</v>
      </c>
      <c r="C23" s="35">
        <v>80</v>
      </c>
      <c r="D23" s="35">
        <v>500</v>
      </c>
      <c r="E23" s="33" t="s">
        <v>1853</v>
      </c>
    </row>
    <row r="24" spans="1:5" ht="12.75">
      <c r="A24" s="62">
        <f>(R19971901)</f>
        <v>0</v>
      </c>
      <c r="B24" s="62">
        <f>(R19971511)</f>
        <v>0</v>
      </c>
      <c r="C24" s="35">
        <v>80</v>
      </c>
      <c r="D24" s="35">
        <v>600</v>
      </c>
      <c r="E24" s="33" t="s">
        <v>1854</v>
      </c>
    </row>
    <row r="25" spans="1:5" ht="12.75">
      <c r="A25" s="62">
        <f>(R19971902)</f>
        <v>0</v>
      </c>
      <c r="B25" s="62">
        <f>(R19971512)</f>
        <v>0</v>
      </c>
      <c r="C25" s="35">
        <v>80</v>
      </c>
      <c r="D25" s="35">
        <v>600</v>
      </c>
      <c r="E25" s="33" t="s">
        <v>1855</v>
      </c>
    </row>
    <row r="26" spans="1:5" ht="12.75">
      <c r="A26" s="62">
        <f>(R19972001)*1000/365</f>
        <v>0</v>
      </c>
      <c r="B26" s="62">
        <f>(R19971901)</f>
        <v>0</v>
      </c>
      <c r="C26" s="35">
        <v>0</v>
      </c>
      <c r="D26" s="35">
        <v>50</v>
      </c>
      <c r="E26" s="33" t="s">
        <v>1856</v>
      </c>
    </row>
    <row r="27" spans="1:5" ht="12.75">
      <c r="A27" s="62">
        <f>(R19972002)*1000/365</f>
        <v>0</v>
      </c>
      <c r="B27" s="62">
        <f>(R19971902)</f>
        <v>0</v>
      </c>
      <c r="C27" s="35">
        <v>0</v>
      </c>
      <c r="D27" s="35">
        <v>50</v>
      </c>
      <c r="E27" s="33" t="s">
        <v>1857</v>
      </c>
    </row>
    <row r="28" spans="1:5" ht="12.75">
      <c r="A28" s="62">
        <f>(R19972051)</f>
        <v>0</v>
      </c>
      <c r="B28" s="62">
        <f>(R19971951)</f>
        <v>0</v>
      </c>
      <c r="C28" s="35">
        <v>0</v>
      </c>
      <c r="D28" s="35">
        <v>50</v>
      </c>
      <c r="E28" s="33" t="s">
        <v>1858</v>
      </c>
    </row>
    <row r="29" spans="1:5" ht="12.75">
      <c r="A29" s="62">
        <f>(R19972052)</f>
        <v>0</v>
      </c>
      <c r="B29" s="62">
        <f>(R19971952)</f>
        <v>0</v>
      </c>
      <c r="C29" s="35">
        <v>0</v>
      </c>
      <c r="D29" s="35">
        <v>50</v>
      </c>
      <c r="E29" s="33" t="s">
        <v>1859</v>
      </c>
    </row>
    <row r="30" spans="1:2" ht="12.75">
      <c r="A30" s="62"/>
      <c r="B30" s="62"/>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Hárok10"/>
  <dimension ref="A1:Z583"/>
  <sheetViews>
    <sheetView zoomScalePageLayoutView="0" workbookViewId="0" topLeftCell="M1">
      <selection activeCell="V1" sqref="V1"/>
    </sheetView>
  </sheetViews>
  <sheetFormatPr defaultColWidth="9.00390625" defaultRowHeight="12.75"/>
  <cols>
    <col min="9" max="9" width="11.00390625" style="0" bestFit="1" customWidth="1"/>
  </cols>
  <sheetData>
    <row r="1" spans="1:26" ht="12.75">
      <c r="A1" t="s">
        <v>1861</v>
      </c>
      <c r="B1" t="s">
        <v>34</v>
      </c>
      <c r="C1" t="s">
        <v>1862</v>
      </c>
      <c r="D1" t="s">
        <v>1863</v>
      </c>
      <c r="E1" t="s">
        <v>1864</v>
      </c>
      <c r="F1" t="s">
        <v>1865</v>
      </c>
      <c r="G1" t="s">
        <v>1866</v>
      </c>
      <c r="H1" t="s">
        <v>1867</v>
      </c>
      <c r="I1" t="s">
        <v>1868</v>
      </c>
      <c r="J1" t="s">
        <v>1869</v>
      </c>
      <c r="K1" t="s">
        <v>1870</v>
      </c>
      <c r="L1" t="s">
        <v>1871</v>
      </c>
      <c r="M1" t="s">
        <v>1872</v>
      </c>
      <c r="N1" t="s">
        <v>1873</v>
      </c>
      <c r="O1" t="s">
        <v>1874</v>
      </c>
      <c r="P1" t="s">
        <v>1875</v>
      </c>
      <c r="Q1" t="s">
        <v>1876</v>
      </c>
      <c r="R1" t="s">
        <v>1877</v>
      </c>
      <c r="S1" t="s">
        <v>1878</v>
      </c>
      <c r="T1" t="s">
        <v>1879</v>
      </c>
      <c r="U1" t="s">
        <v>1786</v>
      </c>
      <c r="V1" t="s">
        <v>1787</v>
      </c>
      <c r="W1" t="s">
        <v>191</v>
      </c>
      <c r="X1" t="s">
        <v>192</v>
      </c>
      <c r="Y1" t="s">
        <v>315</v>
      </c>
      <c r="Z1" t="s">
        <v>1880</v>
      </c>
    </row>
    <row r="2" spans="1:26" ht="12.75">
      <c r="A2" s="44">
        <f aca="true" t="shared" si="0" ref="A2:A65">IdentICO</f>
        <v>0</v>
      </c>
      <c r="B2" s="43">
        <f aca="true" t="shared" si="1" ref="B2:B65">IdentNazov</f>
        <v>0</v>
      </c>
      <c r="C2" s="43">
        <f aca="true" t="shared" si="2" ref="C2:C65">IdentUlica</f>
        <v>0</v>
      </c>
      <c r="D2" s="43">
        <f aca="true" t="shared" si="3" ref="D2:D65">IdentObec</f>
        <v>0</v>
      </c>
      <c r="E2" s="45">
        <f aca="true" t="shared" si="4" ref="E2:E65">IdentPSC</f>
        <v>0</v>
      </c>
      <c r="F2" s="43">
        <f aca="true" t="shared" si="5" ref="F2:F65">IdentKontakt</f>
        <v>0</v>
      </c>
      <c r="G2" s="43">
        <f aca="true" t="shared" si="6" ref="G2:G65">IdentTelefon</f>
        <v>0</v>
      </c>
      <c r="H2" s="43">
        <f aca="true" t="shared" si="7" ref="H2:H65">IdentOkresKod</f>
        <v>0</v>
      </c>
      <c r="I2" s="46">
        <f aca="true" t="shared" si="8" ref="I2:I65">IdentRegCislo</f>
        <v>0</v>
      </c>
      <c r="J2" s="47">
        <f aca="true" t="shared" si="9" ref="J2:J65">LEFT(IdentKOD1,2)</f>
      </c>
      <c r="K2" s="43">
        <f aca="true" t="shared" si="10" ref="K2:K65">IdentKOD2</f>
        <v>0</v>
      </c>
      <c r="L2" s="43">
        <f aca="true" t="shared" si="11" ref="L2:L65">IdentKOD3</f>
        <v>0</v>
      </c>
      <c r="M2" s="43">
        <f aca="true" t="shared" si="12" ref="M2:M65">IdentKOD4</f>
        <v>0</v>
      </c>
      <c r="N2" s="43">
        <f aca="true" t="shared" si="13" ref="N2:N65">IdentKOD5</f>
        <v>0</v>
      </c>
      <c r="O2" s="43">
        <f aca="true" t="shared" si="14" ref="O2:O65">IdentKOD6</f>
        <v>0</v>
      </c>
      <c r="P2" s="43">
        <f aca="true" t="shared" si="15" ref="P2:P65">IdentKOD7</f>
        <v>0</v>
      </c>
      <c r="Q2" s="43">
        <f aca="true" t="shared" si="16" ref="Q2:Q65">LEFT(IdentKOD8,1)</f>
      </c>
      <c r="R2" s="43">
        <f aca="true" t="shared" si="17" ref="R2:R65">IdentKOD9</f>
        <v>0</v>
      </c>
      <c r="S2" s="43">
        <f aca="true" t="shared" si="18" ref="S2:S65">IdentZdruzenie</f>
        <v>0</v>
      </c>
      <c r="T2" s="43">
        <f aca="true" t="shared" si="19" ref="T2:T65">IdentKOD10</f>
        <v>0</v>
      </c>
      <c r="U2" s="43">
        <v>101</v>
      </c>
      <c r="V2" s="39" t="s">
        <v>194</v>
      </c>
      <c r="W2" s="48">
        <f>R10100011</f>
        <v>0</v>
      </c>
      <c r="X2" s="48">
        <f>R10100012</f>
        <v>0</v>
      </c>
      <c r="Y2" s="49">
        <v>0</v>
      </c>
      <c r="Z2" s="49">
        <v>0</v>
      </c>
    </row>
    <row r="3" spans="1:26" ht="12.75">
      <c r="A3" s="44">
        <f t="shared" si="0"/>
        <v>0</v>
      </c>
      <c r="B3" s="43">
        <f t="shared" si="1"/>
        <v>0</v>
      </c>
      <c r="C3" s="43">
        <f t="shared" si="2"/>
        <v>0</v>
      </c>
      <c r="D3" s="43">
        <f t="shared" si="3"/>
        <v>0</v>
      </c>
      <c r="E3" s="45">
        <f t="shared" si="4"/>
        <v>0</v>
      </c>
      <c r="F3" s="43">
        <f t="shared" si="5"/>
        <v>0</v>
      </c>
      <c r="G3" s="43">
        <f t="shared" si="6"/>
        <v>0</v>
      </c>
      <c r="H3" s="43">
        <f t="shared" si="7"/>
        <v>0</v>
      </c>
      <c r="I3" s="46">
        <f t="shared" si="8"/>
        <v>0</v>
      </c>
      <c r="J3" s="47">
        <f t="shared" si="9"/>
      </c>
      <c r="K3" s="43">
        <f t="shared" si="10"/>
        <v>0</v>
      </c>
      <c r="L3" s="43">
        <f t="shared" si="11"/>
        <v>0</v>
      </c>
      <c r="M3" s="43">
        <f t="shared" si="12"/>
        <v>0</v>
      </c>
      <c r="N3" s="43">
        <f t="shared" si="13"/>
        <v>0</v>
      </c>
      <c r="O3" s="43">
        <f t="shared" si="14"/>
        <v>0</v>
      </c>
      <c r="P3" s="43">
        <f t="shared" si="15"/>
        <v>0</v>
      </c>
      <c r="Q3" s="43">
        <f t="shared" si="16"/>
      </c>
      <c r="R3" s="43">
        <f t="shared" si="17"/>
        <v>0</v>
      </c>
      <c r="S3" s="43">
        <f t="shared" si="18"/>
        <v>0</v>
      </c>
      <c r="T3" s="43">
        <f t="shared" si="19"/>
        <v>0</v>
      </c>
      <c r="U3" s="43">
        <v>101</v>
      </c>
      <c r="V3" s="39" t="s">
        <v>196</v>
      </c>
      <c r="W3" s="48">
        <f>R10100021</f>
        <v>0</v>
      </c>
      <c r="X3" s="48">
        <f>R10100022</f>
        <v>0</v>
      </c>
      <c r="Y3" s="49">
        <v>0</v>
      </c>
      <c r="Z3" s="49">
        <v>0</v>
      </c>
    </row>
    <row r="4" spans="1:26" ht="12.75">
      <c r="A4" s="44">
        <f t="shared" si="0"/>
        <v>0</v>
      </c>
      <c r="B4" s="43">
        <f t="shared" si="1"/>
        <v>0</v>
      </c>
      <c r="C4" s="43">
        <f t="shared" si="2"/>
        <v>0</v>
      </c>
      <c r="D4" s="43">
        <f t="shared" si="3"/>
        <v>0</v>
      </c>
      <c r="E4" s="45">
        <f t="shared" si="4"/>
        <v>0</v>
      </c>
      <c r="F4" s="43">
        <f t="shared" si="5"/>
        <v>0</v>
      </c>
      <c r="G4" s="43">
        <f t="shared" si="6"/>
        <v>0</v>
      </c>
      <c r="H4" s="43">
        <f t="shared" si="7"/>
        <v>0</v>
      </c>
      <c r="I4" s="46">
        <f t="shared" si="8"/>
        <v>0</v>
      </c>
      <c r="J4" s="47">
        <f t="shared" si="9"/>
      </c>
      <c r="K4" s="43">
        <f t="shared" si="10"/>
        <v>0</v>
      </c>
      <c r="L4" s="43">
        <f t="shared" si="11"/>
        <v>0</v>
      </c>
      <c r="M4" s="43">
        <f t="shared" si="12"/>
        <v>0</v>
      </c>
      <c r="N4" s="43">
        <f t="shared" si="13"/>
        <v>0</v>
      </c>
      <c r="O4" s="43">
        <f t="shared" si="14"/>
        <v>0</v>
      </c>
      <c r="P4" s="43">
        <f t="shared" si="15"/>
        <v>0</v>
      </c>
      <c r="Q4" s="43">
        <f t="shared" si="16"/>
      </c>
      <c r="R4" s="43">
        <f t="shared" si="17"/>
        <v>0</v>
      </c>
      <c r="S4" s="43">
        <f t="shared" si="18"/>
        <v>0</v>
      </c>
      <c r="T4" s="43">
        <f t="shared" si="19"/>
        <v>0</v>
      </c>
      <c r="U4" s="43">
        <v>101</v>
      </c>
      <c r="V4" s="39" t="s">
        <v>198</v>
      </c>
      <c r="W4" s="48">
        <f>R10100031</f>
        <v>0</v>
      </c>
      <c r="X4" s="48">
        <f>R10100032</f>
        <v>0</v>
      </c>
      <c r="Y4" s="49">
        <v>0</v>
      </c>
      <c r="Z4" s="49">
        <v>0</v>
      </c>
    </row>
    <row r="5" spans="1:26" ht="12.75">
      <c r="A5" s="44">
        <f t="shared" si="0"/>
        <v>0</v>
      </c>
      <c r="B5" s="43">
        <f t="shared" si="1"/>
        <v>0</v>
      </c>
      <c r="C5" s="43">
        <f t="shared" si="2"/>
        <v>0</v>
      </c>
      <c r="D5" s="43">
        <f t="shared" si="3"/>
        <v>0</v>
      </c>
      <c r="E5" s="45">
        <f t="shared" si="4"/>
        <v>0</v>
      </c>
      <c r="F5" s="43">
        <f t="shared" si="5"/>
        <v>0</v>
      </c>
      <c r="G5" s="43">
        <f t="shared" si="6"/>
        <v>0</v>
      </c>
      <c r="H5" s="43">
        <f t="shared" si="7"/>
        <v>0</v>
      </c>
      <c r="I5" s="46">
        <f t="shared" si="8"/>
        <v>0</v>
      </c>
      <c r="J5" s="47">
        <f t="shared" si="9"/>
      </c>
      <c r="K5" s="43">
        <f t="shared" si="10"/>
        <v>0</v>
      </c>
      <c r="L5" s="43">
        <f t="shared" si="11"/>
        <v>0</v>
      </c>
      <c r="M5" s="43">
        <f t="shared" si="12"/>
        <v>0</v>
      </c>
      <c r="N5" s="43">
        <f t="shared" si="13"/>
        <v>0</v>
      </c>
      <c r="O5" s="43">
        <f t="shared" si="14"/>
        <v>0</v>
      </c>
      <c r="P5" s="43">
        <f t="shared" si="15"/>
        <v>0</v>
      </c>
      <c r="Q5" s="43">
        <f t="shared" si="16"/>
      </c>
      <c r="R5" s="43">
        <f t="shared" si="17"/>
        <v>0</v>
      </c>
      <c r="S5" s="43">
        <f t="shared" si="18"/>
        <v>0</v>
      </c>
      <c r="T5" s="43">
        <f t="shared" si="19"/>
        <v>0</v>
      </c>
      <c r="U5" s="43">
        <v>101</v>
      </c>
      <c r="V5" s="39" t="s">
        <v>200</v>
      </c>
      <c r="W5" s="50">
        <f>R10100041</f>
        <v>0</v>
      </c>
      <c r="X5" s="50">
        <f>R10100042</f>
        <v>0</v>
      </c>
      <c r="Y5" s="49">
        <v>0</v>
      </c>
      <c r="Z5" s="49">
        <v>0</v>
      </c>
    </row>
    <row r="6" spans="1:26" ht="12.75">
      <c r="A6" s="44">
        <f t="shared" si="0"/>
        <v>0</v>
      </c>
      <c r="B6" s="43">
        <f t="shared" si="1"/>
        <v>0</v>
      </c>
      <c r="C6" s="43">
        <f t="shared" si="2"/>
        <v>0</v>
      </c>
      <c r="D6" s="43">
        <f t="shared" si="3"/>
        <v>0</v>
      </c>
      <c r="E6" s="45">
        <f t="shared" si="4"/>
        <v>0</v>
      </c>
      <c r="F6" s="43">
        <f t="shared" si="5"/>
        <v>0</v>
      </c>
      <c r="G6" s="43">
        <f t="shared" si="6"/>
        <v>0</v>
      </c>
      <c r="H6" s="43">
        <f t="shared" si="7"/>
        <v>0</v>
      </c>
      <c r="I6" s="46">
        <f t="shared" si="8"/>
        <v>0</v>
      </c>
      <c r="J6" s="47">
        <f t="shared" si="9"/>
      </c>
      <c r="K6" s="43">
        <f t="shared" si="10"/>
        <v>0</v>
      </c>
      <c r="L6" s="43">
        <f t="shared" si="11"/>
        <v>0</v>
      </c>
      <c r="M6" s="43">
        <f t="shared" si="12"/>
        <v>0</v>
      </c>
      <c r="N6" s="43">
        <f t="shared" si="13"/>
        <v>0</v>
      </c>
      <c r="O6" s="43">
        <f t="shared" si="14"/>
        <v>0</v>
      </c>
      <c r="P6" s="43">
        <f t="shared" si="15"/>
        <v>0</v>
      </c>
      <c r="Q6" s="43">
        <f t="shared" si="16"/>
      </c>
      <c r="R6" s="43">
        <f t="shared" si="17"/>
        <v>0</v>
      </c>
      <c r="S6" s="43">
        <f t="shared" si="18"/>
        <v>0</v>
      </c>
      <c r="T6" s="43">
        <f t="shared" si="19"/>
        <v>0</v>
      </c>
      <c r="U6" s="43">
        <v>101</v>
      </c>
      <c r="V6" s="39" t="s">
        <v>202</v>
      </c>
      <c r="W6" s="50">
        <f>R10100051</f>
        <v>0</v>
      </c>
      <c r="X6" s="50">
        <f>R10100052</f>
        <v>0</v>
      </c>
      <c r="Y6" s="49">
        <v>0</v>
      </c>
      <c r="Z6" s="49">
        <v>0</v>
      </c>
    </row>
    <row r="7" spans="1:26" ht="12.75">
      <c r="A7" s="44">
        <f t="shared" si="0"/>
        <v>0</v>
      </c>
      <c r="B7" s="43">
        <f t="shared" si="1"/>
        <v>0</v>
      </c>
      <c r="C7" s="43">
        <f t="shared" si="2"/>
        <v>0</v>
      </c>
      <c r="D7" s="43">
        <f t="shared" si="3"/>
        <v>0</v>
      </c>
      <c r="E7" s="45">
        <f t="shared" si="4"/>
        <v>0</v>
      </c>
      <c r="F7" s="43">
        <f t="shared" si="5"/>
        <v>0</v>
      </c>
      <c r="G7" s="43">
        <f t="shared" si="6"/>
        <v>0</v>
      </c>
      <c r="H7" s="43">
        <f t="shared" si="7"/>
        <v>0</v>
      </c>
      <c r="I7" s="46">
        <f t="shared" si="8"/>
        <v>0</v>
      </c>
      <c r="J7" s="47">
        <f t="shared" si="9"/>
      </c>
      <c r="K7" s="43">
        <f t="shared" si="10"/>
        <v>0</v>
      </c>
      <c r="L7" s="43">
        <f t="shared" si="11"/>
        <v>0</v>
      </c>
      <c r="M7" s="43">
        <f t="shared" si="12"/>
        <v>0</v>
      </c>
      <c r="N7" s="43">
        <f t="shared" si="13"/>
        <v>0</v>
      </c>
      <c r="O7" s="43">
        <f t="shared" si="14"/>
        <v>0</v>
      </c>
      <c r="P7" s="43">
        <f t="shared" si="15"/>
        <v>0</v>
      </c>
      <c r="Q7" s="43">
        <f t="shared" si="16"/>
      </c>
      <c r="R7" s="43">
        <f t="shared" si="17"/>
        <v>0</v>
      </c>
      <c r="S7" s="43">
        <f t="shared" si="18"/>
        <v>0</v>
      </c>
      <c r="T7" s="43">
        <f t="shared" si="19"/>
        <v>0</v>
      </c>
      <c r="U7" s="43">
        <v>101</v>
      </c>
      <c r="V7" s="39" t="s">
        <v>204</v>
      </c>
      <c r="W7" s="50">
        <f>R10100061</f>
        <v>0</v>
      </c>
      <c r="X7" s="50">
        <f>R10100062</f>
        <v>0</v>
      </c>
      <c r="Y7" s="49">
        <v>0</v>
      </c>
      <c r="Z7" s="49">
        <v>0</v>
      </c>
    </row>
    <row r="8" spans="1:26" ht="12.75">
      <c r="A8" s="44">
        <f t="shared" si="0"/>
        <v>0</v>
      </c>
      <c r="B8" s="43">
        <f t="shared" si="1"/>
        <v>0</v>
      </c>
      <c r="C8" s="43">
        <f t="shared" si="2"/>
        <v>0</v>
      </c>
      <c r="D8" s="43">
        <f t="shared" si="3"/>
        <v>0</v>
      </c>
      <c r="E8" s="45">
        <f t="shared" si="4"/>
        <v>0</v>
      </c>
      <c r="F8" s="43">
        <f t="shared" si="5"/>
        <v>0</v>
      </c>
      <c r="G8" s="43">
        <f t="shared" si="6"/>
        <v>0</v>
      </c>
      <c r="H8" s="43">
        <f t="shared" si="7"/>
        <v>0</v>
      </c>
      <c r="I8" s="46">
        <f t="shared" si="8"/>
        <v>0</v>
      </c>
      <c r="J8" s="47">
        <f t="shared" si="9"/>
      </c>
      <c r="K8" s="43">
        <f t="shared" si="10"/>
        <v>0</v>
      </c>
      <c r="L8" s="43">
        <f t="shared" si="11"/>
        <v>0</v>
      </c>
      <c r="M8" s="43">
        <f t="shared" si="12"/>
        <v>0</v>
      </c>
      <c r="N8" s="43">
        <f t="shared" si="13"/>
        <v>0</v>
      </c>
      <c r="O8" s="43">
        <f t="shared" si="14"/>
        <v>0</v>
      </c>
      <c r="P8" s="43">
        <f t="shared" si="15"/>
        <v>0</v>
      </c>
      <c r="Q8" s="43">
        <f t="shared" si="16"/>
      </c>
      <c r="R8" s="43">
        <f t="shared" si="17"/>
        <v>0</v>
      </c>
      <c r="S8" s="43">
        <f t="shared" si="18"/>
        <v>0</v>
      </c>
      <c r="T8" s="43">
        <f t="shared" si="19"/>
        <v>0</v>
      </c>
      <c r="U8" s="43">
        <v>101</v>
      </c>
      <c r="V8" s="39" t="s">
        <v>206</v>
      </c>
      <c r="W8" s="50">
        <f>R10100071</f>
        <v>0</v>
      </c>
      <c r="X8" s="50">
        <f>R10100072</f>
        <v>0</v>
      </c>
      <c r="Y8" s="49">
        <v>0</v>
      </c>
      <c r="Z8" s="49">
        <v>0</v>
      </c>
    </row>
    <row r="9" spans="1:26" ht="12.75">
      <c r="A9" s="44">
        <f t="shared" si="0"/>
        <v>0</v>
      </c>
      <c r="B9" s="43">
        <f t="shared" si="1"/>
        <v>0</v>
      </c>
      <c r="C9" s="43">
        <f t="shared" si="2"/>
        <v>0</v>
      </c>
      <c r="D9" s="43">
        <f t="shared" si="3"/>
        <v>0</v>
      </c>
      <c r="E9" s="45">
        <f t="shared" si="4"/>
        <v>0</v>
      </c>
      <c r="F9" s="43">
        <f t="shared" si="5"/>
        <v>0</v>
      </c>
      <c r="G9" s="43">
        <f t="shared" si="6"/>
        <v>0</v>
      </c>
      <c r="H9" s="43">
        <f t="shared" si="7"/>
        <v>0</v>
      </c>
      <c r="I9" s="46">
        <f t="shared" si="8"/>
        <v>0</v>
      </c>
      <c r="J9" s="47">
        <f t="shared" si="9"/>
      </c>
      <c r="K9" s="43">
        <f t="shared" si="10"/>
        <v>0</v>
      </c>
      <c r="L9" s="43">
        <f t="shared" si="11"/>
        <v>0</v>
      </c>
      <c r="M9" s="43">
        <f t="shared" si="12"/>
        <v>0</v>
      </c>
      <c r="N9" s="43">
        <f t="shared" si="13"/>
        <v>0</v>
      </c>
      <c r="O9" s="43">
        <f t="shared" si="14"/>
        <v>0</v>
      </c>
      <c r="P9" s="43">
        <f t="shared" si="15"/>
        <v>0</v>
      </c>
      <c r="Q9" s="43">
        <f t="shared" si="16"/>
      </c>
      <c r="R9" s="43">
        <f t="shared" si="17"/>
        <v>0</v>
      </c>
      <c r="S9" s="43">
        <f t="shared" si="18"/>
        <v>0</v>
      </c>
      <c r="T9" s="43">
        <f t="shared" si="19"/>
        <v>0</v>
      </c>
      <c r="U9" s="43">
        <v>101</v>
      </c>
      <c r="V9" s="39" t="s">
        <v>208</v>
      </c>
      <c r="W9" s="50">
        <f>R10100081</f>
        <v>0</v>
      </c>
      <c r="X9" s="50">
        <f>R10100082</f>
        <v>0</v>
      </c>
      <c r="Y9" s="49">
        <v>0</v>
      </c>
      <c r="Z9" s="49">
        <v>0</v>
      </c>
    </row>
    <row r="10" spans="1:26" ht="12.75">
      <c r="A10" s="44">
        <f t="shared" si="0"/>
        <v>0</v>
      </c>
      <c r="B10" s="43">
        <f t="shared" si="1"/>
        <v>0</v>
      </c>
      <c r="C10" s="43">
        <f t="shared" si="2"/>
        <v>0</v>
      </c>
      <c r="D10" s="43">
        <f t="shared" si="3"/>
        <v>0</v>
      </c>
      <c r="E10" s="45">
        <f t="shared" si="4"/>
        <v>0</v>
      </c>
      <c r="F10" s="43">
        <f t="shared" si="5"/>
        <v>0</v>
      </c>
      <c r="G10" s="43">
        <f t="shared" si="6"/>
        <v>0</v>
      </c>
      <c r="H10" s="43">
        <f t="shared" si="7"/>
        <v>0</v>
      </c>
      <c r="I10" s="46">
        <f t="shared" si="8"/>
        <v>0</v>
      </c>
      <c r="J10" s="47">
        <f t="shared" si="9"/>
      </c>
      <c r="K10" s="43">
        <f t="shared" si="10"/>
        <v>0</v>
      </c>
      <c r="L10" s="43">
        <f t="shared" si="11"/>
        <v>0</v>
      </c>
      <c r="M10" s="43">
        <f t="shared" si="12"/>
        <v>0</v>
      </c>
      <c r="N10" s="43">
        <f t="shared" si="13"/>
        <v>0</v>
      </c>
      <c r="O10" s="43">
        <f t="shared" si="14"/>
        <v>0</v>
      </c>
      <c r="P10" s="43">
        <f t="shared" si="15"/>
        <v>0</v>
      </c>
      <c r="Q10" s="43">
        <f t="shared" si="16"/>
      </c>
      <c r="R10" s="43">
        <f t="shared" si="17"/>
        <v>0</v>
      </c>
      <c r="S10" s="43">
        <f t="shared" si="18"/>
        <v>0</v>
      </c>
      <c r="T10" s="43">
        <f t="shared" si="19"/>
        <v>0</v>
      </c>
      <c r="U10" s="43">
        <v>101</v>
      </c>
      <c r="V10" s="39" t="s">
        <v>210</v>
      </c>
      <c r="W10" s="50">
        <f>R10100091</f>
        <v>0</v>
      </c>
      <c r="X10" s="50">
        <f>R10100092</f>
        <v>0</v>
      </c>
      <c r="Y10" s="49">
        <v>0</v>
      </c>
      <c r="Z10" s="49">
        <v>0</v>
      </c>
    </row>
    <row r="11" spans="1:26" ht="12.75">
      <c r="A11" s="44">
        <f t="shared" si="0"/>
        <v>0</v>
      </c>
      <c r="B11" s="43">
        <f t="shared" si="1"/>
        <v>0</v>
      </c>
      <c r="C11" s="43">
        <f t="shared" si="2"/>
        <v>0</v>
      </c>
      <c r="D11" s="43">
        <f t="shared" si="3"/>
        <v>0</v>
      </c>
      <c r="E11" s="45">
        <f t="shared" si="4"/>
        <v>0</v>
      </c>
      <c r="F11" s="43">
        <f t="shared" si="5"/>
        <v>0</v>
      </c>
      <c r="G11" s="43">
        <f t="shared" si="6"/>
        <v>0</v>
      </c>
      <c r="H11" s="43">
        <f t="shared" si="7"/>
        <v>0</v>
      </c>
      <c r="I11" s="46">
        <f t="shared" si="8"/>
        <v>0</v>
      </c>
      <c r="J11" s="47">
        <f t="shared" si="9"/>
      </c>
      <c r="K11" s="43">
        <f t="shared" si="10"/>
        <v>0</v>
      </c>
      <c r="L11" s="43">
        <f t="shared" si="11"/>
        <v>0</v>
      </c>
      <c r="M11" s="43">
        <f t="shared" si="12"/>
        <v>0</v>
      </c>
      <c r="N11" s="43">
        <f t="shared" si="13"/>
        <v>0</v>
      </c>
      <c r="O11" s="43">
        <f t="shared" si="14"/>
        <v>0</v>
      </c>
      <c r="P11" s="43">
        <f t="shared" si="15"/>
        <v>0</v>
      </c>
      <c r="Q11" s="43">
        <f t="shared" si="16"/>
      </c>
      <c r="R11" s="43">
        <f t="shared" si="17"/>
        <v>0</v>
      </c>
      <c r="S11" s="43">
        <f t="shared" si="18"/>
        <v>0</v>
      </c>
      <c r="T11" s="43">
        <f t="shared" si="19"/>
        <v>0</v>
      </c>
      <c r="U11" s="43">
        <v>101</v>
      </c>
      <c r="V11" s="39" t="s">
        <v>212</v>
      </c>
      <c r="W11" s="50">
        <f>R10100101</f>
        <v>0</v>
      </c>
      <c r="X11" s="50">
        <f>R10100102</f>
        <v>0</v>
      </c>
      <c r="Y11" s="49">
        <v>0</v>
      </c>
      <c r="Z11" s="49">
        <v>0</v>
      </c>
    </row>
    <row r="12" spans="1:26" ht="12.75">
      <c r="A12" s="44">
        <f t="shared" si="0"/>
        <v>0</v>
      </c>
      <c r="B12" s="43">
        <f t="shared" si="1"/>
        <v>0</v>
      </c>
      <c r="C12" s="43">
        <f t="shared" si="2"/>
        <v>0</v>
      </c>
      <c r="D12" s="43">
        <f t="shared" si="3"/>
        <v>0</v>
      </c>
      <c r="E12" s="45">
        <f t="shared" si="4"/>
        <v>0</v>
      </c>
      <c r="F12" s="43">
        <f t="shared" si="5"/>
        <v>0</v>
      </c>
      <c r="G12" s="43">
        <f t="shared" si="6"/>
        <v>0</v>
      </c>
      <c r="H12" s="43">
        <f t="shared" si="7"/>
        <v>0</v>
      </c>
      <c r="I12" s="46">
        <f t="shared" si="8"/>
        <v>0</v>
      </c>
      <c r="J12" s="47">
        <f t="shared" si="9"/>
      </c>
      <c r="K12" s="43">
        <f t="shared" si="10"/>
        <v>0</v>
      </c>
      <c r="L12" s="43">
        <f t="shared" si="11"/>
        <v>0</v>
      </c>
      <c r="M12" s="43">
        <f t="shared" si="12"/>
        <v>0</v>
      </c>
      <c r="N12" s="43">
        <f t="shared" si="13"/>
        <v>0</v>
      </c>
      <c r="O12" s="43">
        <f t="shared" si="14"/>
        <v>0</v>
      </c>
      <c r="P12" s="43">
        <f t="shared" si="15"/>
        <v>0</v>
      </c>
      <c r="Q12" s="43">
        <f t="shared" si="16"/>
      </c>
      <c r="R12" s="43">
        <f t="shared" si="17"/>
        <v>0</v>
      </c>
      <c r="S12" s="43">
        <f t="shared" si="18"/>
        <v>0</v>
      </c>
      <c r="T12" s="43">
        <f t="shared" si="19"/>
        <v>0</v>
      </c>
      <c r="U12" s="43">
        <v>101</v>
      </c>
      <c r="V12" s="39" t="s">
        <v>214</v>
      </c>
      <c r="W12" s="48">
        <f>R10100111</f>
        <v>0</v>
      </c>
      <c r="X12" s="48">
        <f>R10100112</f>
        <v>0</v>
      </c>
      <c r="Y12" s="49">
        <v>0</v>
      </c>
      <c r="Z12" s="49">
        <v>0</v>
      </c>
    </row>
    <row r="13" spans="1:26" ht="12.75">
      <c r="A13" s="44">
        <f t="shared" si="0"/>
        <v>0</v>
      </c>
      <c r="B13" s="43">
        <f t="shared" si="1"/>
        <v>0</v>
      </c>
      <c r="C13" s="43">
        <f t="shared" si="2"/>
        <v>0</v>
      </c>
      <c r="D13" s="43">
        <f t="shared" si="3"/>
        <v>0</v>
      </c>
      <c r="E13" s="45">
        <f t="shared" si="4"/>
        <v>0</v>
      </c>
      <c r="F13" s="43">
        <f t="shared" si="5"/>
        <v>0</v>
      </c>
      <c r="G13" s="43">
        <f t="shared" si="6"/>
        <v>0</v>
      </c>
      <c r="H13" s="43">
        <f t="shared" si="7"/>
        <v>0</v>
      </c>
      <c r="I13" s="46">
        <f t="shared" si="8"/>
        <v>0</v>
      </c>
      <c r="J13" s="47">
        <f t="shared" si="9"/>
      </c>
      <c r="K13" s="43">
        <f t="shared" si="10"/>
        <v>0</v>
      </c>
      <c r="L13" s="43">
        <f t="shared" si="11"/>
        <v>0</v>
      </c>
      <c r="M13" s="43">
        <f t="shared" si="12"/>
        <v>0</v>
      </c>
      <c r="N13" s="43">
        <f t="shared" si="13"/>
        <v>0</v>
      </c>
      <c r="O13" s="43">
        <f t="shared" si="14"/>
        <v>0</v>
      </c>
      <c r="P13" s="43">
        <f t="shared" si="15"/>
        <v>0</v>
      </c>
      <c r="Q13" s="43">
        <f t="shared" si="16"/>
      </c>
      <c r="R13" s="43">
        <f t="shared" si="17"/>
        <v>0</v>
      </c>
      <c r="S13" s="43">
        <f t="shared" si="18"/>
        <v>0</v>
      </c>
      <c r="T13" s="43">
        <f t="shared" si="19"/>
        <v>0</v>
      </c>
      <c r="U13" s="43">
        <v>101</v>
      </c>
      <c r="V13" s="39" t="s">
        <v>216</v>
      </c>
      <c r="W13" s="50">
        <f>R10100121</f>
        <v>0</v>
      </c>
      <c r="X13" s="50">
        <f>R10100122</f>
        <v>0</v>
      </c>
      <c r="Y13" s="49">
        <v>0</v>
      </c>
      <c r="Z13" s="49">
        <v>0</v>
      </c>
    </row>
    <row r="14" spans="1:26" ht="12.75">
      <c r="A14" s="44">
        <f t="shared" si="0"/>
        <v>0</v>
      </c>
      <c r="B14" s="43">
        <f t="shared" si="1"/>
        <v>0</v>
      </c>
      <c r="C14" s="43">
        <f t="shared" si="2"/>
        <v>0</v>
      </c>
      <c r="D14" s="43">
        <f t="shared" si="3"/>
        <v>0</v>
      </c>
      <c r="E14" s="45">
        <f t="shared" si="4"/>
        <v>0</v>
      </c>
      <c r="F14" s="43">
        <f t="shared" si="5"/>
        <v>0</v>
      </c>
      <c r="G14" s="43">
        <f t="shared" si="6"/>
        <v>0</v>
      </c>
      <c r="H14" s="43">
        <f t="shared" si="7"/>
        <v>0</v>
      </c>
      <c r="I14" s="46">
        <f t="shared" si="8"/>
        <v>0</v>
      </c>
      <c r="J14" s="47">
        <f t="shared" si="9"/>
      </c>
      <c r="K14" s="43">
        <f t="shared" si="10"/>
        <v>0</v>
      </c>
      <c r="L14" s="43">
        <f t="shared" si="11"/>
        <v>0</v>
      </c>
      <c r="M14" s="43">
        <f t="shared" si="12"/>
        <v>0</v>
      </c>
      <c r="N14" s="43">
        <f t="shared" si="13"/>
        <v>0</v>
      </c>
      <c r="O14" s="43">
        <f t="shared" si="14"/>
        <v>0</v>
      </c>
      <c r="P14" s="43">
        <f t="shared" si="15"/>
        <v>0</v>
      </c>
      <c r="Q14" s="43">
        <f t="shared" si="16"/>
      </c>
      <c r="R14" s="43">
        <f t="shared" si="17"/>
        <v>0</v>
      </c>
      <c r="S14" s="43">
        <f t="shared" si="18"/>
        <v>0</v>
      </c>
      <c r="T14" s="43">
        <f t="shared" si="19"/>
        <v>0</v>
      </c>
      <c r="U14" s="43">
        <v>101</v>
      </c>
      <c r="V14" s="39" t="s">
        <v>218</v>
      </c>
      <c r="W14" s="50">
        <f>R10100131</f>
        <v>0</v>
      </c>
      <c r="X14" s="50">
        <f>R10100132</f>
        <v>0</v>
      </c>
      <c r="Y14" s="49">
        <v>0</v>
      </c>
      <c r="Z14" s="49">
        <v>0</v>
      </c>
    </row>
    <row r="15" spans="1:26" ht="12.75">
      <c r="A15" s="44">
        <f t="shared" si="0"/>
        <v>0</v>
      </c>
      <c r="B15" s="43">
        <f t="shared" si="1"/>
        <v>0</v>
      </c>
      <c r="C15" s="43">
        <f t="shared" si="2"/>
        <v>0</v>
      </c>
      <c r="D15" s="43">
        <f t="shared" si="3"/>
        <v>0</v>
      </c>
      <c r="E15" s="45">
        <f t="shared" si="4"/>
        <v>0</v>
      </c>
      <c r="F15" s="43">
        <f t="shared" si="5"/>
        <v>0</v>
      </c>
      <c r="G15" s="43">
        <f t="shared" si="6"/>
        <v>0</v>
      </c>
      <c r="H15" s="43">
        <f t="shared" si="7"/>
        <v>0</v>
      </c>
      <c r="I15" s="46">
        <f t="shared" si="8"/>
        <v>0</v>
      </c>
      <c r="J15" s="47">
        <f t="shared" si="9"/>
      </c>
      <c r="K15" s="43">
        <f t="shared" si="10"/>
        <v>0</v>
      </c>
      <c r="L15" s="43">
        <f t="shared" si="11"/>
        <v>0</v>
      </c>
      <c r="M15" s="43">
        <f t="shared" si="12"/>
        <v>0</v>
      </c>
      <c r="N15" s="43">
        <f t="shared" si="13"/>
        <v>0</v>
      </c>
      <c r="O15" s="43">
        <f t="shared" si="14"/>
        <v>0</v>
      </c>
      <c r="P15" s="43">
        <f t="shared" si="15"/>
        <v>0</v>
      </c>
      <c r="Q15" s="43">
        <f t="shared" si="16"/>
      </c>
      <c r="R15" s="43">
        <f t="shared" si="17"/>
        <v>0</v>
      </c>
      <c r="S15" s="43">
        <f t="shared" si="18"/>
        <v>0</v>
      </c>
      <c r="T15" s="43">
        <f t="shared" si="19"/>
        <v>0</v>
      </c>
      <c r="U15" s="43">
        <v>101</v>
      </c>
      <c r="V15" s="39" t="s">
        <v>220</v>
      </c>
      <c r="W15" s="50">
        <f>R10100141</f>
        <v>0</v>
      </c>
      <c r="X15" s="50">
        <f>R10100142</f>
        <v>0</v>
      </c>
      <c r="Y15" s="49">
        <v>0</v>
      </c>
      <c r="Z15" s="49">
        <v>0</v>
      </c>
    </row>
    <row r="16" spans="1:26" ht="12.75">
      <c r="A16" s="44">
        <f t="shared" si="0"/>
        <v>0</v>
      </c>
      <c r="B16" s="43">
        <f t="shared" si="1"/>
        <v>0</v>
      </c>
      <c r="C16" s="43">
        <f t="shared" si="2"/>
        <v>0</v>
      </c>
      <c r="D16" s="43">
        <f t="shared" si="3"/>
        <v>0</v>
      </c>
      <c r="E16" s="45">
        <f t="shared" si="4"/>
        <v>0</v>
      </c>
      <c r="F16" s="43">
        <f t="shared" si="5"/>
        <v>0</v>
      </c>
      <c r="G16" s="43">
        <f t="shared" si="6"/>
        <v>0</v>
      </c>
      <c r="H16" s="43">
        <f t="shared" si="7"/>
        <v>0</v>
      </c>
      <c r="I16" s="46">
        <f t="shared" si="8"/>
        <v>0</v>
      </c>
      <c r="J16" s="47">
        <f t="shared" si="9"/>
      </c>
      <c r="K16" s="43">
        <f t="shared" si="10"/>
        <v>0</v>
      </c>
      <c r="L16" s="43">
        <f t="shared" si="11"/>
        <v>0</v>
      </c>
      <c r="M16" s="43">
        <f t="shared" si="12"/>
        <v>0</v>
      </c>
      <c r="N16" s="43">
        <f t="shared" si="13"/>
        <v>0</v>
      </c>
      <c r="O16" s="43">
        <f t="shared" si="14"/>
        <v>0</v>
      </c>
      <c r="P16" s="43">
        <f t="shared" si="15"/>
        <v>0</v>
      </c>
      <c r="Q16" s="43">
        <f t="shared" si="16"/>
      </c>
      <c r="R16" s="43">
        <f t="shared" si="17"/>
        <v>0</v>
      </c>
      <c r="S16" s="43">
        <f t="shared" si="18"/>
        <v>0</v>
      </c>
      <c r="T16" s="43">
        <f t="shared" si="19"/>
        <v>0</v>
      </c>
      <c r="U16" s="43">
        <v>101</v>
      </c>
      <c r="V16" s="39" t="s">
        <v>222</v>
      </c>
      <c r="W16" s="50">
        <f>R10100151</f>
        <v>0</v>
      </c>
      <c r="X16" s="50">
        <f>R10100152</f>
        <v>0</v>
      </c>
      <c r="Y16" s="49">
        <v>0</v>
      </c>
      <c r="Z16" s="49">
        <v>0</v>
      </c>
    </row>
    <row r="17" spans="1:26" ht="12.75">
      <c r="A17" s="44">
        <f t="shared" si="0"/>
        <v>0</v>
      </c>
      <c r="B17" s="43">
        <f t="shared" si="1"/>
        <v>0</v>
      </c>
      <c r="C17" s="43">
        <f t="shared" si="2"/>
        <v>0</v>
      </c>
      <c r="D17" s="43">
        <f t="shared" si="3"/>
        <v>0</v>
      </c>
      <c r="E17" s="45">
        <f t="shared" si="4"/>
        <v>0</v>
      </c>
      <c r="F17" s="43">
        <f t="shared" si="5"/>
        <v>0</v>
      </c>
      <c r="G17" s="43">
        <f t="shared" si="6"/>
        <v>0</v>
      </c>
      <c r="H17" s="43">
        <f t="shared" si="7"/>
        <v>0</v>
      </c>
      <c r="I17" s="46">
        <f t="shared" si="8"/>
        <v>0</v>
      </c>
      <c r="J17" s="47">
        <f t="shared" si="9"/>
      </c>
      <c r="K17" s="43">
        <f t="shared" si="10"/>
        <v>0</v>
      </c>
      <c r="L17" s="43">
        <f t="shared" si="11"/>
        <v>0</v>
      </c>
      <c r="M17" s="43">
        <f t="shared" si="12"/>
        <v>0</v>
      </c>
      <c r="N17" s="43">
        <f t="shared" si="13"/>
        <v>0</v>
      </c>
      <c r="O17" s="43">
        <f t="shared" si="14"/>
        <v>0</v>
      </c>
      <c r="P17" s="43">
        <f t="shared" si="15"/>
        <v>0</v>
      </c>
      <c r="Q17" s="43">
        <f t="shared" si="16"/>
      </c>
      <c r="R17" s="43">
        <f t="shared" si="17"/>
        <v>0</v>
      </c>
      <c r="S17" s="43">
        <f t="shared" si="18"/>
        <v>0</v>
      </c>
      <c r="T17" s="43">
        <f t="shared" si="19"/>
        <v>0</v>
      </c>
      <c r="U17" s="43">
        <v>101</v>
      </c>
      <c r="V17" s="39" t="s">
        <v>224</v>
      </c>
      <c r="W17" s="50">
        <f>R10100161</f>
        <v>0</v>
      </c>
      <c r="X17" s="50">
        <f>R10100162</f>
        <v>0</v>
      </c>
      <c r="Y17" s="49">
        <v>0</v>
      </c>
      <c r="Z17" s="49">
        <v>0</v>
      </c>
    </row>
    <row r="18" spans="1:26" ht="12.75">
      <c r="A18" s="44">
        <f t="shared" si="0"/>
        <v>0</v>
      </c>
      <c r="B18" s="43">
        <f t="shared" si="1"/>
        <v>0</v>
      </c>
      <c r="C18" s="43">
        <f t="shared" si="2"/>
        <v>0</v>
      </c>
      <c r="D18" s="43">
        <f t="shared" si="3"/>
        <v>0</v>
      </c>
      <c r="E18" s="45">
        <f t="shared" si="4"/>
        <v>0</v>
      </c>
      <c r="F18" s="43">
        <f t="shared" si="5"/>
        <v>0</v>
      </c>
      <c r="G18" s="43">
        <f t="shared" si="6"/>
        <v>0</v>
      </c>
      <c r="H18" s="43">
        <f t="shared" si="7"/>
        <v>0</v>
      </c>
      <c r="I18" s="46">
        <f t="shared" si="8"/>
        <v>0</v>
      </c>
      <c r="J18" s="47">
        <f t="shared" si="9"/>
      </c>
      <c r="K18" s="43">
        <f t="shared" si="10"/>
        <v>0</v>
      </c>
      <c r="L18" s="43">
        <f t="shared" si="11"/>
        <v>0</v>
      </c>
      <c r="M18" s="43">
        <f t="shared" si="12"/>
        <v>0</v>
      </c>
      <c r="N18" s="43">
        <f t="shared" si="13"/>
        <v>0</v>
      </c>
      <c r="O18" s="43">
        <f t="shared" si="14"/>
        <v>0</v>
      </c>
      <c r="P18" s="43">
        <f t="shared" si="15"/>
        <v>0</v>
      </c>
      <c r="Q18" s="43">
        <f t="shared" si="16"/>
      </c>
      <c r="R18" s="43">
        <f t="shared" si="17"/>
        <v>0</v>
      </c>
      <c r="S18" s="43">
        <f t="shared" si="18"/>
        <v>0</v>
      </c>
      <c r="T18" s="43">
        <f t="shared" si="19"/>
        <v>0</v>
      </c>
      <c r="U18" s="43">
        <v>101</v>
      </c>
      <c r="V18" s="39" t="s">
        <v>226</v>
      </c>
      <c r="W18" s="50">
        <f>R10100171</f>
        <v>0</v>
      </c>
      <c r="X18" s="50">
        <f>R10100172</f>
        <v>0</v>
      </c>
      <c r="Y18" s="49">
        <v>0</v>
      </c>
      <c r="Z18" s="49">
        <v>0</v>
      </c>
    </row>
    <row r="19" spans="1:26" ht="12.75">
      <c r="A19" s="44">
        <f t="shared" si="0"/>
        <v>0</v>
      </c>
      <c r="B19" s="43">
        <f t="shared" si="1"/>
        <v>0</v>
      </c>
      <c r="C19" s="43">
        <f t="shared" si="2"/>
        <v>0</v>
      </c>
      <c r="D19" s="43">
        <f t="shared" si="3"/>
        <v>0</v>
      </c>
      <c r="E19" s="45">
        <f t="shared" si="4"/>
        <v>0</v>
      </c>
      <c r="F19" s="43">
        <f t="shared" si="5"/>
        <v>0</v>
      </c>
      <c r="G19" s="43">
        <f t="shared" si="6"/>
        <v>0</v>
      </c>
      <c r="H19" s="43">
        <f t="shared" si="7"/>
        <v>0</v>
      </c>
      <c r="I19" s="46">
        <f t="shared" si="8"/>
        <v>0</v>
      </c>
      <c r="J19" s="47">
        <f t="shared" si="9"/>
      </c>
      <c r="K19" s="43">
        <f t="shared" si="10"/>
        <v>0</v>
      </c>
      <c r="L19" s="43">
        <f t="shared" si="11"/>
        <v>0</v>
      </c>
      <c r="M19" s="43">
        <f t="shared" si="12"/>
        <v>0</v>
      </c>
      <c r="N19" s="43">
        <f t="shared" si="13"/>
        <v>0</v>
      </c>
      <c r="O19" s="43">
        <f t="shared" si="14"/>
        <v>0</v>
      </c>
      <c r="P19" s="43">
        <f t="shared" si="15"/>
        <v>0</v>
      </c>
      <c r="Q19" s="43">
        <f t="shared" si="16"/>
      </c>
      <c r="R19" s="43">
        <f t="shared" si="17"/>
        <v>0</v>
      </c>
      <c r="S19" s="43">
        <f t="shared" si="18"/>
        <v>0</v>
      </c>
      <c r="T19" s="43">
        <f t="shared" si="19"/>
        <v>0</v>
      </c>
      <c r="U19" s="43">
        <v>101</v>
      </c>
      <c r="V19" s="39" t="s">
        <v>228</v>
      </c>
      <c r="W19" s="50">
        <f>R10100181</f>
        <v>0</v>
      </c>
      <c r="X19" s="50">
        <f>R10100182</f>
        <v>0</v>
      </c>
      <c r="Y19" s="49">
        <v>0</v>
      </c>
      <c r="Z19" s="49">
        <v>0</v>
      </c>
    </row>
    <row r="20" spans="1:26" ht="12.75">
      <c r="A20" s="44">
        <f t="shared" si="0"/>
        <v>0</v>
      </c>
      <c r="B20" s="43">
        <f t="shared" si="1"/>
        <v>0</v>
      </c>
      <c r="C20" s="43">
        <f t="shared" si="2"/>
        <v>0</v>
      </c>
      <c r="D20" s="43">
        <f t="shared" si="3"/>
        <v>0</v>
      </c>
      <c r="E20" s="45">
        <f t="shared" si="4"/>
        <v>0</v>
      </c>
      <c r="F20" s="43">
        <f t="shared" si="5"/>
        <v>0</v>
      </c>
      <c r="G20" s="43">
        <f t="shared" si="6"/>
        <v>0</v>
      </c>
      <c r="H20" s="43">
        <f t="shared" si="7"/>
        <v>0</v>
      </c>
      <c r="I20" s="46">
        <f t="shared" si="8"/>
        <v>0</v>
      </c>
      <c r="J20" s="47">
        <f t="shared" si="9"/>
      </c>
      <c r="K20" s="43">
        <f t="shared" si="10"/>
        <v>0</v>
      </c>
      <c r="L20" s="43">
        <f t="shared" si="11"/>
        <v>0</v>
      </c>
      <c r="M20" s="43">
        <f t="shared" si="12"/>
        <v>0</v>
      </c>
      <c r="N20" s="43">
        <f t="shared" si="13"/>
        <v>0</v>
      </c>
      <c r="O20" s="43">
        <f t="shared" si="14"/>
        <v>0</v>
      </c>
      <c r="P20" s="43">
        <f t="shared" si="15"/>
        <v>0</v>
      </c>
      <c r="Q20" s="43">
        <f t="shared" si="16"/>
      </c>
      <c r="R20" s="43">
        <f t="shared" si="17"/>
        <v>0</v>
      </c>
      <c r="S20" s="43">
        <f t="shared" si="18"/>
        <v>0</v>
      </c>
      <c r="T20" s="43">
        <f t="shared" si="19"/>
        <v>0</v>
      </c>
      <c r="U20" s="43">
        <v>101</v>
      </c>
      <c r="V20" s="39" t="s">
        <v>230</v>
      </c>
      <c r="W20" s="50">
        <f>R10100191</f>
        <v>0</v>
      </c>
      <c r="X20" s="50">
        <f>R10100192</f>
        <v>0</v>
      </c>
      <c r="Y20" s="49">
        <v>0</v>
      </c>
      <c r="Z20" s="49">
        <v>0</v>
      </c>
    </row>
    <row r="21" spans="1:26" ht="12.75">
      <c r="A21" s="44">
        <f t="shared" si="0"/>
        <v>0</v>
      </c>
      <c r="B21" s="43">
        <f t="shared" si="1"/>
        <v>0</v>
      </c>
      <c r="C21" s="43">
        <f t="shared" si="2"/>
        <v>0</v>
      </c>
      <c r="D21" s="43">
        <f t="shared" si="3"/>
        <v>0</v>
      </c>
      <c r="E21" s="45">
        <f t="shared" si="4"/>
        <v>0</v>
      </c>
      <c r="F21" s="43">
        <f t="shared" si="5"/>
        <v>0</v>
      </c>
      <c r="G21" s="43">
        <f t="shared" si="6"/>
        <v>0</v>
      </c>
      <c r="H21" s="43">
        <f t="shared" si="7"/>
        <v>0</v>
      </c>
      <c r="I21" s="46">
        <f t="shared" si="8"/>
        <v>0</v>
      </c>
      <c r="J21" s="47">
        <f t="shared" si="9"/>
      </c>
      <c r="K21" s="43">
        <f t="shared" si="10"/>
        <v>0</v>
      </c>
      <c r="L21" s="43">
        <f t="shared" si="11"/>
        <v>0</v>
      </c>
      <c r="M21" s="43">
        <f t="shared" si="12"/>
        <v>0</v>
      </c>
      <c r="N21" s="43">
        <f t="shared" si="13"/>
        <v>0</v>
      </c>
      <c r="O21" s="43">
        <f t="shared" si="14"/>
        <v>0</v>
      </c>
      <c r="P21" s="43">
        <f t="shared" si="15"/>
        <v>0</v>
      </c>
      <c r="Q21" s="43">
        <f t="shared" si="16"/>
      </c>
      <c r="R21" s="43">
        <f t="shared" si="17"/>
        <v>0</v>
      </c>
      <c r="S21" s="43">
        <f t="shared" si="18"/>
        <v>0</v>
      </c>
      <c r="T21" s="43">
        <f t="shared" si="19"/>
        <v>0</v>
      </c>
      <c r="U21" s="43">
        <v>101</v>
      </c>
      <c r="V21" s="39" t="s">
        <v>232</v>
      </c>
      <c r="W21" s="50">
        <f>R10100201</f>
        <v>0</v>
      </c>
      <c r="X21" s="50">
        <f>R10100202</f>
        <v>0</v>
      </c>
      <c r="Y21" s="49">
        <v>0</v>
      </c>
      <c r="Z21" s="49">
        <v>0</v>
      </c>
    </row>
    <row r="22" spans="1:26" ht="12.75">
      <c r="A22" s="44">
        <f t="shared" si="0"/>
        <v>0</v>
      </c>
      <c r="B22" s="43">
        <f t="shared" si="1"/>
        <v>0</v>
      </c>
      <c r="C22" s="43">
        <f t="shared" si="2"/>
        <v>0</v>
      </c>
      <c r="D22" s="43">
        <f t="shared" si="3"/>
        <v>0</v>
      </c>
      <c r="E22" s="45">
        <f t="shared" si="4"/>
        <v>0</v>
      </c>
      <c r="F22" s="43">
        <f t="shared" si="5"/>
        <v>0</v>
      </c>
      <c r="G22" s="43">
        <f t="shared" si="6"/>
        <v>0</v>
      </c>
      <c r="H22" s="43">
        <f t="shared" si="7"/>
        <v>0</v>
      </c>
      <c r="I22" s="46">
        <f t="shared" si="8"/>
        <v>0</v>
      </c>
      <c r="J22" s="47">
        <f t="shared" si="9"/>
      </c>
      <c r="K22" s="43">
        <f t="shared" si="10"/>
        <v>0</v>
      </c>
      <c r="L22" s="43">
        <f t="shared" si="11"/>
        <v>0</v>
      </c>
      <c r="M22" s="43">
        <f t="shared" si="12"/>
        <v>0</v>
      </c>
      <c r="N22" s="43">
        <f t="shared" si="13"/>
        <v>0</v>
      </c>
      <c r="O22" s="43">
        <f t="shared" si="14"/>
        <v>0</v>
      </c>
      <c r="P22" s="43">
        <f t="shared" si="15"/>
        <v>0</v>
      </c>
      <c r="Q22" s="43">
        <f t="shared" si="16"/>
      </c>
      <c r="R22" s="43">
        <f t="shared" si="17"/>
        <v>0</v>
      </c>
      <c r="S22" s="43">
        <f t="shared" si="18"/>
        <v>0</v>
      </c>
      <c r="T22" s="43">
        <f t="shared" si="19"/>
        <v>0</v>
      </c>
      <c r="U22" s="43">
        <v>101</v>
      </c>
      <c r="V22" s="39" t="s">
        <v>234</v>
      </c>
      <c r="W22" s="48">
        <f>R10100211</f>
        <v>0</v>
      </c>
      <c r="X22" s="48">
        <f>R10100212</f>
        <v>0</v>
      </c>
      <c r="Y22" s="49">
        <v>0</v>
      </c>
      <c r="Z22" s="49">
        <v>0</v>
      </c>
    </row>
    <row r="23" spans="1:26" ht="12.75">
      <c r="A23" s="44">
        <f t="shared" si="0"/>
        <v>0</v>
      </c>
      <c r="B23" s="43">
        <f t="shared" si="1"/>
        <v>0</v>
      </c>
      <c r="C23" s="43">
        <f t="shared" si="2"/>
        <v>0</v>
      </c>
      <c r="D23" s="43">
        <f t="shared" si="3"/>
        <v>0</v>
      </c>
      <c r="E23" s="45">
        <f t="shared" si="4"/>
        <v>0</v>
      </c>
      <c r="F23" s="43">
        <f t="shared" si="5"/>
        <v>0</v>
      </c>
      <c r="G23" s="43">
        <f t="shared" si="6"/>
        <v>0</v>
      </c>
      <c r="H23" s="43">
        <f t="shared" si="7"/>
        <v>0</v>
      </c>
      <c r="I23" s="46">
        <f t="shared" si="8"/>
        <v>0</v>
      </c>
      <c r="J23" s="47">
        <f t="shared" si="9"/>
      </c>
      <c r="K23" s="43">
        <f t="shared" si="10"/>
        <v>0</v>
      </c>
      <c r="L23" s="43">
        <f t="shared" si="11"/>
        <v>0</v>
      </c>
      <c r="M23" s="43">
        <f t="shared" si="12"/>
        <v>0</v>
      </c>
      <c r="N23" s="43">
        <f t="shared" si="13"/>
        <v>0</v>
      </c>
      <c r="O23" s="43">
        <f t="shared" si="14"/>
        <v>0</v>
      </c>
      <c r="P23" s="43">
        <f t="shared" si="15"/>
        <v>0</v>
      </c>
      <c r="Q23" s="43">
        <f t="shared" si="16"/>
      </c>
      <c r="R23" s="43">
        <f t="shared" si="17"/>
        <v>0</v>
      </c>
      <c r="S23" s="43">
        <f t="shared" si="18"/>
        <v>0</v>
      </c>
      <c r="T23" s="43">
        <f t="shared" si="19"/>
        <v>0</v>
      </c>
      <c r="U23" s="43">
        <v>101</v>
      </c>
      <c r="V23" s="39" t="s">
        <v>236</v>
      </c>
      <c r="W23" s="50">
        <f>R10100221</f>
        <v>0</v>
      </c>
      <c r="X23" s="50">
        <f>R10100222</f>
        <v>0</v>
      </c>
      <c r="Y23" s="49">
        <v>0</v>
      </c>
      <c r="Z23" s="49">
        <v>0</v>
      </c>
    </row>
    <row r="24" spans="1:26" ht="12.75">
      <c r="A24" s="44">
        <f t="shared" si="0"/>
        <v>0</v>
      </c>
      <c r="B24" s="43">
        <f t="shared" si="1"/>
        <v>0</v>
      </c>
      <c r="C24" s="43">
        <f t="shared" si="2"/>
        <v>0</v>
      </c>
      <c r="D24" s="43">
        <f t="shared" si="3"/>
        <v>0</v>
      </c>
      <c r="E24" s="45">
        <f t="shared" si="4"/>
        <v>0</v>
      </c>
      <c r="F24" s="43">
        <f t="shared" si="5"/>
        <v>0</v>
      </c>
      <c r="G24" s="43">
        <f t="shared" si="6"/>
        <v>0</v>
      </c>
      <c r="H24" s="43">
        <f t="shared" si="7"/>
        <v>0</v>
      </c>
      <c r="I24" s="46">
        <f t="shared" si="8"/>
        <v>0</v>
      </c>
      <c r="J24" s="47">
        <f t="shared" si="9"/>
      </c>
      <c r="K24" s="43">
        <f t="shared" si="10"/>
        <v>0</v>
      </c>
      <c r="L24" s="43">
        <f t="shared" si="11"/>
        <v>0</v>
      </c>
      <c r="M24" s="43">
        <f t="shared" si="12"/>
        <v>0</v>
      </c>
      <c r="N24" s="43">
        <f t="shared" si="13"/>
        <v>0</v>
      </c>
      <c r="O24" s="43">
        <f t="shared" si="14"/>
        <v>0</v>
      </c>
      <c r="P24" s="43">
        <f t="shared" si="15"/>
        <v>0</v>
      </c>
      <c r="Q24" s="43">
        <f t="shared" si="16"/>
      </c>
      <c r="R24" s="43">
        <f t="shared" si="17"/>
        <v>0</v>
      </c>
      <c r="S24" s="43">
        <f t="shared" si="18"/>
        <v>0</v>
      </c>
      <c r="T24" s="43">
        <f t="shared" si="19"/>
        <v>0</v>
      </c>
      <c r="U24" s="43">
        <v>101</v>
      </c>
      <c r="V24" s="39" t="s">
        <v>238</v>
      </c>
      <c r="W24" s="50">
        <f>R10100231</f>
        <v>0</v>
      </c>
      <c r="X24" s="50">
        <f>R10100232</f>
        <v>0</v>
      </c>
      <c r="Y24" s="49">
        <v>0</v>
      </c>
      <c r="Z24" s="49">
        <v>0</v>
      </c>
    </row>
    <row r="25" spans="1:26" ht="12.75">
      <c r="A25" s="44">
        <f t="shared" si="0"/>
        <v>0</v>
      </c>
      <c r="B25" s="43">
        <f t="shared" si="1"/>
        <v>0</v>
      </c>
      <c r="C25" s="43">
        <f t="shared" si="2"/>
        <v>0</v>
      </c>
      <c r="D25" s="43">
        <f t="shared" si="3"/>
        <v>0</v>
      </c>
      <c r="E25" s="45">
        <f t="shared" si="4"/>
        <v>0</v>
      </c>
      <c r="F25" s="43">
        <f t="shared" si="5"/>
        <v>0</v>
      </c>
      <c r="G25" s="43">
        <f t="shared" si="6"/>
        <v>0</v>
      </c>
      <c r="H25" s="43">
        <f t="shared" si="7"/>
        <v>0</v>
      </c>
      <c r="I25" s="46">
        <f t="shared" si="8"/>
        <v>0</v>
      </c>
      <c r="J25" s="47">
        <f t="shared" si="9"/>
      </c>
      <c r="K25" s="43">
        <f t="shared" si="10"/>
        <v>0</v>
      </c>
      <c r="L25" s="43">
        <f t="shared" si="11"/>
        <v>0</v>
      </c>
      <c r="M25" s="43">
        <f t="shared" si="12"/>
        <v>0</v>
      </c>
      <c r="N25" s="43">
        <f t="shared" si="13"/>
        <v>0</v>
      </c>
      <c r="O25" s="43">
        <f t="shared" si="14"/>
        <v>0</v>
      </c>
      <c r="P25" s="43">
        <f t="shared" si="15"/>
        <v>0</v>
      </c>
      <c r="Q25" s="43">
        <f t="shared" si="16"/>
      </c>
      <c r="R25" s="43">
        <f t="shared" si="17"/>
        <v>0</v>
      </c>
      <c r="S25" s="43">
        <f t="shared" si="18"/>
        <v>0</v>
      </c>
      <c r="T25" s="43">
        <f t="shared" si="19"/>
        <v>0</v>
      </c>
      <c r="U25" s="43">
        <v>101</v>
      </c>
      <c r="V25" s="39" t="s">
        <v>240</v>
      </c>
      <c r="W25" s="50">
        <f>R10100241</f>
        <v>0</v>
      </c>
      <c r="X25" s="50">
        <f>R10100242</f>
        <v>0</v>
      </c>
      <c r="Y25" s="49">
        <v>0</v>
      </c>
      <c r="Z25" s="49">
        <v>0</v>
      </c>
    </row>
    <row r="26" spans="1:26" ht="12.75">
      <c r="A26" s="44">
        <f t="shared" si="0"/>
        <v>0</v>
      </c>
      <c r="B26" s="43">
        <f t="shared" si="1"/>
        <v>0</v>
      </c>
      <c r="C26" s="43">
        <f t="shared" si="2"/>
        <v>0</v>
      </c>
      <c r="D26" s="43">
        <f t="shared" si="3"/>
        <v>0</v>
      </c>
      <c r="E26" s="45">
        <f t="shared" si="4"/>
        <v>0</v>
      </c>
      <c r="F26" s="43">
        <f t="shared" si="5"/>
        <v>0</v>
      </c>
      <c r="G26" s="43">
        <f t="shared" si="6"/>
        <v>0</v>
      </c>
      <c r="H26" s="43">
        <f t="shared" si="7"/>
        <v>0</v>
      </c>
      <c r="I26" s="46">
        <f t="shared" si="8"/>
        <v>0</v>
      </c>
      <c r="J26" s="47">
        <f t="shared" si="9"/>
      </c>
      <c r="K26" s="43">
        <f t="shared" si="10"/>
        <v>0</v>
      </c>
      <c r="L26" s="43">
        <f t="shared" si="11"/>
        <v>0</v>
      </c>
      <c r="M26" s="43">
        <f t="shared" si="12"/>
        <v>0</v>
      </c>
      <c r="N26" s="43">
        <f t="shared" si="13"/>
        <v>0</v>
      </c>
      <c r="O26" s="43">
        <f t="shared" si="14"/>
        <v>0</v>
      </c>
      <c r="P26" s="43">
        <f t="shared" si="15"/>
        <v>0</v>
      </c>
      <c r="Q26" s="43">
        <f t="shared" si="16"/>
      </c>
      <c r="R26" s="43">
        <f t="shared" si="17"/>
        <v>0</v>
      </c>
      <c r="S26" s="43">
        <f t="shared" si="18"/>
        <v>0</v>
      </c>
      <c r="T26" s="43">
        <f t="shared" si="19"/>
        <v>0</v>
      </c>
      <c r="U26" s="43">
        <v>101</v>
      </c>
      <c r="V26" s="39" t="s">
        <v>242</v>
      </c>
      <c r="W26" s="50">
        <f>R10100251</f>
        <v>0</v>
      </c>
      <c r="X26" s="50">
        <f>R10100252</f>
        <v>0</v>
      </c>
      <c r="Y26" s="49">
        <v>0</v>
      </c>
      <c r="Z26" s="49">
        <v>0</v>
      </c>
    </row>
    <row r="27" spans="1:26" ht="12.75">
      <c r="A27" s="44">
        <f t="shared" si="0"/>
        <v>0</v>
      </c>
      <c r="B27" s="43">
        <f t="shared" si="1"/>
        <v>0</v>
      </c>
      <c r="C27" s="43">
        <f t="shared" si="2"/>
        <v>0</v>
      </c>
      <c r="D27" s="43">
        <f t="shared" si="3"/>
        <v>0</v>
      </c>
      <c r="E27" s="45">
        <f t="shared" si="4"/>
        <v>0</v>
      </c>
      <c r="F27" s="43">
        <f t="shared" si="5"/>
        <v>0</v>
      </c>
      <c r="G27" s="43">
        <f t="shared" si="6"/>
        <v>0</v>
      </c>
      <c r="H27" s="43">
        <f t="shared" si="7"/>
        <v>0</v>
      </c>
      <c r="I27" s="46">
        <f t="shared" si="8"/>
        <v>0</v>
      </c>
      <c r="J27" s="47">
        <f t="shared" si="9"/>
      </c>
      <c r="K27" s="43">
        <f t="shared" si="10"/>
        <v>0</v>
      </c>
      <c r="L27" s="43">
        <f t="shared" si="11"/>
        <v>0</v>
      </c>
      <c r="M27" s="43">
        <f t="shared" si="12"/>
        <v>0</v>
      </c>
      <c r="N27" s="43">
        <f t="shared" si="13"/>
        <v>0</v>
      </c>
      <c r="O27" s="43">
        <f t="shared" si="14"/>
        <v>0</v>
      </c>
      <c r="P27" s="43">
        <f t="shared" si="15"/>
        <v>0</v>
      </c>
      <c r="Q27" s="43">
        <f t="shared" si="16"/>
      </c>
      <c r="R27" s="43">
        <f t="shared" si="17"/>
        <v>0</v>
      </c>
      <c r="S27" s="43">
        <f t="shared" si="18"/>
        <v>0</v>
      </c>
      <c r="T27" s="43">
        <f t="shared" si="19"/>
        <v>0</v>
      </c>
      <c r="U27" s="43">
        <v>101</v>
      </c>
      <c r="V27" s="39" t="s">
        <v>244</v>
      </c>
      <c r="W27" s="50">
        <f>R10100261</f>
        <v>0</v>
      </c>
      <c r="X27" s="50">
        <f>R10100262</f>
        <v>0</v>
      </c>
      <c r="Y27" s="49">
        <v>0</v>
      </c>
      <c r="Z27" s="49">
        <v>0</v>
      </c>
    </row>
    <row r="28" spans="1:26" ht="12.75">
      <c r="A28" s="44">
        <f t="shared" si="0"/>
        <v>0</v>
      </c>
      <c r="B28" s="43">
        <f t="shared" si="1"/>
        <v>0</v>
      </c>
      <c r="C28" s="43">
        <f t="shared" si="2"/>
        <v>0</v>
      </c>
      <c r="D28" s="43">
        <f t="shared" si="3"/>
        <v>0</v>
      </c>
      <c r="E28" s="45">
        <f t="shared" si="4"/>
        <v>0</v>
      </c>
      <c r="F28" s="43">
        <f t="shared" si="5"/>
        <v>0</v>
      </c>
      <c r="G28" s="43">
        <f t="shared" si="6"/>
        <v>0</v>
      </c>
      <c r="H28" s="43">
        <f t="shared" si="7"/>
        <v>0</v>
      </c>
      <c r="I28" s="46">
        <f t="shared" si="8"/>
        <v>0</v>
      </c>
      <c r="J28" s="47">
        <f t="shared" si="9"/>
      </c>
      <c r="K28" s="43">
        <f t="shared" si="10"/>
        <v>0</v>
      </c>
      <c r="L28" s="43">
        <f t="shared" si="11"/>
        <v>0</v>
      </c>
      <c r="M28" s="43">
        <f t="shared" si="12"/>
        <v>0</v>
      </c>
      <c r="N28" s="43">
        <f t="shared" si="13"/>
        <v>0</v>
      </c>
      <c r="O28" s="43">
        <f t="shared" si="14"/>
        <v>0</v>
      </c>
      <c r="P28" s="43">
        <f t="shared" si="15"/>
        <v>0</v>
      </c>
      <c r="Q28" s="43">
        <f t="shared" si="16"/>
      </c>
      <c r="R28" s="43">
        <f t="shared" si="17"/>
        <v>0</v>
      </c>
      <c r="S28" s="43">
        <f t="shared" si="18"/>
        <v>0</v>
      </c>
      <c r="T28" s="43">
        <f t="shared" si="19"/>
        <v>0</v>
      </c>
      <c r="U28" s="43">
        <v>101</v>
      </c>
      <c r="V28" s="39" t="s">
        <v>246</v>
      </c>
      <c r="W28" s="50">
        <f>R10100271</f>
        <v>0</v>
      </c>
      <c r="X28" s="50">
        <f>R10100272</f>
        <v>0</v>
      </c>
      <c r="Y28" s="49">
        <v>0</v>
      </c>
      <c r="Z28" s="49">
        <v>0</v>
      </c>
    </row>
    <row r="29" spans="1:26" ht="12.75">
      <c r="A29" s="44">
        <f t="shared" si="0"/>
        <v>0</v>
      </c>
      <c r="B29" s="43">
        <f t="shared" si="1"/>
        <v>0</v>
      </c>
      <c r="C29" s="43">
        <f t="shared" si="2"/>
        <v>0</v>
      </c>
      <c r="D29" s="43">
        <f t="shared" si="3"/>
        <v>0</v>
      </c>
      <c r="E29" s="45">
        <f t="shared" si="4"/>
        <v>0</v>
      </c>
      <c r="F29" s="43">
        <f t="shared" si="5"/>
        <v>0</v>
      </c>
      <c r="G29" s="43">
        <f t="shared" si="6"/>
        <v>0</v>
      </c>
      <c r="H29" s="43">
        <f t="shared" si="7"/>
        <v>0</v>
      </c>
      <c r="I29" s="46">
        <f t="shared" si="8"/>
        <v>0</v>
      </c>
      <c r="J29" s="47">
        <f t="shared" si="9"/>
      </c>
      <c r="K29" s="43">
        <f t="shared" si="10"/>
        <v>0</v>
      </c>
      <c r="L29" s="43">
        <f t="shared" si="11"/>
        <v>0</v>
      </c>
      <c r="M29" s="43">
        <f t="shared" si="12"/>
        <v>0</v>
      </c>
      <c r="N29" s="43">
        <f t="shared" si="13"/>
        <v>0</v>
      </c>
      <c r="O29" s="43">
        <f t="shared" si="14"/>
        <v>0</v>
      </c>
      <c r="P29" s="43">
        <f t="shared" si="15"/>
        <v>0</v>
      </c>
      <c r="Q29" s="43">
        <f t="shared" si="16"/>
      </c>
      <c r="R29" s="43">
        <f t="shared" si="17"/>
        <v>0</v>
      </c>
      <c r="S29" s="43">
        <f t="shared" si="18"/>
        <v>0</v>
      </c>
      <c r="T29" s="43">
        <f t="shared" si="19"/>
        <v>0</v>
      </c>
      <c r="U29" s="43">
        <v>101</v>
      </c>
      <c r="V29" s="39" t="s">
        <v>248</v>
      </c>
      <c r="W29" s="50">
        <f>R10100281</f>
        <v>0</v>
      </c>
      <c r="X29" s="50">
        <f>R10100282</f>
        <v>0</v>
      </c>
      <c r="Y29" s="49">
        <v>0</v>
      </c>
      <c r="Z29" s="49">
        <v>0</v>
      </c>
    </row>
    <row r="30" spans="1:26" ht="12.75">
      <c r="A30" s="44">
        <f t="shared" si="0"/>
        <v>0</v>
      </c>
      <c r="B30" s="43">
        <f t="shared" si="1"/>
        <v>0</v>
      </c>
      <c r="C30" s="43">
        <f t="shared" si="2"/>
        <v>0</v>
      </c>
      <c r="D30" s="43">
        <f t="shared" si="3"/>
        <v>0</v>
      </c>
      <c r="E30" s="45">
        <f t="shared" si="4"/>
        <v>0</v>
      </c>
      <c r="F30" s="43">
        <f t="shared" si="5"/>
        <v>0</v>
      </c>
      <c r="G30" s="43">
        <f t="shared" si="6"/>
        <v>0</v>
      </c>
      <c r="H30" s="43">
        <f t="shared" si="7"/>
        <v>0</v>
      </c>
      <c r="I30" s="46">
        <f t="shared" si="8"/>
        <v>0</v>
      </c>
      <c r="J30" s="47">
        <f t="shared" si="9"/>
      </c>
      <c r="K30" s="43">
        <f t="shared" si="10"/>
        <v>0</v>
      </c>
      <c r="L30" s="43">
        <f t="shared" si="11"/>
        <v>0</v>
      </c>
      <c r="M30" s="43">
        <f t="shared" si="12"/>
        <v>0</v>
      </c>
      <c r="N30" s="43">
        <f t="shared" si="13"/>
        <v>0</v>
      </c>
      <c r="O30" s="43">
        <f t="shared" si="14"/>
        <v>0</v>
      </c>
      <c r="P30" s="43">
        <f t="shared" si="15"/>
        <v>0</v>
      </c>
      <c r="Q30" s="43">
        <f t="shared" si="16"/>
      </c>
      <c r="R30" s="43">
        <f t="shared" si="17"/>
        <v>0</v>
      </c>
      <c r="S30" s="43">
        <f t="shared" si="18"/>
        <v>0</v>
      </c>
      <c r="T30" s="43">
        <f t="shared" si="19"/>
        <v>0</v>
      </c>
      <c r="U30" s="43">
        <v>101</v>
      </c>
      <c r="V30" s="39" t="s">
        <v>250</v>
      </c>
      <c r="W30" s="50">
        <f>R10100291</f>
        <v>0</v>
      </c>
      <c r="X30" s="50">
        <f>R10100292</f>
        <v>0</v>
      </c>
      <c r="Y30" s="49">
        <v>0</v>
      </c>
      <c r="Z30" s="49">
        <v>0</v>
      </c>
    </row>
    <row r="31" spans="1:26" ht="12.75">
      <c r="A31" s="44">
        <f t="shared" si="0"/>
        <v>0</v>
      </c>
      <c r="B31" s="43">
        <f t="shared" si="1"/>
        <v>0</v>
      </c>
      <c r="C31" s="43">
        <f t="shared" si="2"/>
        <v>0</v>
      </c>
      <c r="D31" s="43">
        <f t="shared" si="3"/>
        <v>0</v>
      </c>
      <c r="E31" s="45">
        <f t="shared" si="4"/>
        <v>0</v>
      </c>
      <c r="F31" s="43">
        <f t="shared" si="5"/>
        <v>0</v>
      </c>
      <c r="G31" s="43">
        <f t="shared" si="6"/>
        <v>0</v>
      </c>
      <c r="H31" s="43">
        <f t="shared" si="7"/>
        <v>0</v>
      </c>
      <c r="I31" s="46">
        <f t="shared" si="8"/>
        <v>0</v>
      </c>
      <c r="J31" s="47">
        <f t="shared" si="9"/>
      </c>
      <c r="K31" s="43">
        <f t="shared" si="10"/>
        <v>0</v>
      </c>
      <c r="L31" s="43">
        <f t="shared" si="11"/>
        <v>0</v>
      </c>
      <c r="M31" s="43">
        <f t="shared" si="12"/>
        <v>0</v>
      </c>
      <c r="N31" s="43">
        <f t="shared" si="13"/>
        <v>0</v>
      </c>
      <c r="O31" s="43">
        <f t="shared" si="14"/>
        <v>0</v>
      </c>
      <c r="P31" s="43">
        <f t="shared" si="15"/>
        <v>0</v>
      </c>
      <c r="Q31" s="43">
        <f t="shared" si="16"/>
      </c>
      <c r="R31" s="43">
        <f t="shared" si="17"/>
        <v>0</v>
      </c>
      <c r="S31" s="43">
        <f t="shared" si="18"/>
        <v>0</v>
      </c>
      <c r="T31" s="43">
        <f t="shared" si="19"/>
        <v>0</v>
      </c>
      <c r="U31" s="43">
        <v>101</v>
      </c>
      <c r="V31" s="39" t="s">
        <v>252</v>
      </c>
      <c r="W31" s="50">
        <f>R10100301</f>
        <v>0</v>
      </c>
      <c r="X31" s="50">
        <f>R10100302</f>
        <v>0</v>
      </c>
      <c r="Y31" s="49">
        <v>0</v>
      </c>
      <c r="Z31" s="49">
        <v>0</v>
      </c>
    </row>
    <row r="32" spans="1:26" ht="12.75">
      <c r="A32" s="44">
        <f t="shared" si="0"/>
        <v>0</v>
      </c>
      <c r="B32" s="43">
        <f t="shared" si="1"/>
        <v>0</v>
      </c>
      <c r="C32" s="43">
        <f t="shared" si="2"/>
        <v>0</v>
      </c>
      <c r="D32" s="43">
        <f t="shared" si="3"/>
        <v>0</v>
      </c>
      <c r="E32" s="45">
        <f t="shared" si="4"/>
        <v>0</v>
      </c>
      <c r="F32" s="43">
        <f t="shared" si="5"/>
        <v>0</v>
      </c>
      <c r="G32" s="43">
        <f t="shared" si="6"/>
        <v>0</v>
      </c>
      <c r="H32" s="43">
        <f t="shared" si="7"/>
        <v>0</v>
      </c>
      <c r="I32" s="46">
        <f t="shared" si="8"/>
        <v>0</v>
      </c>
      <c r="J32" s="47">
        <f t="shared" si="9"/>
      </c>
      <c r="K32" s="43">
        <f t="shared" si="10"/>
        <v>0</v>
      </c>
      <c r="L32" s="43">
        <f t="shared" si="11"/>
        <v>0</v>
      </c>
      <c r="M32" s="43">
        <f t="shared" si="12"/>
        <v>0</v>
      </c>
      <c r="N32" s="43">
        <f t="shared" si="13"/>
        <v>0</v>
      </c>
      <c r="O32" s="43">
        <f t="shared" si="14"/>
        <v>0</v>
      </c>
      <c r="P32" s="43">
        <f t="shared" si="15"/>
        <v>0</v>
      </c>
      <c r="Q32" s="43">
        <f t="shared" si="16"/>
      </c>
      <c r="R32" s="43">
        <f t="shared" si="17"/>
        <v>0</v>
      </c>
      <c r="S32" s="43">
        <f t="shared" si="18"/>
        <v>0</v>
      </c>
      <c r="T32" s="43">
        <f t="shared" si="19"/>
        <v>0</v>
      </c>
      <c r="U32" s="43">
        <v>101</v>
      </c>
      <c r="V32" s="39" t="s">
        <v>254</v>
      </c>
      <c r="W32" s="50">
        <f>R10100311</f>
        <v>0</v>
      </c>
      <c r="X32" s="50">
        <f>R10100312</f>
        <v>0</v>
      </c>
      <c r="Y32" s="49">
        <v>0</v>
      </c>
      <c r="Z32" s="49">
        <v>0</v>
      </c>
    </row>
    <row r="33" spans="1:26" ht="12.75">
      <c r="A33" s="44">
        <f t="shared" si="0"/>
        <v>0</v>
      </c>
      <c r="B33" s="43">
        <f t="shared" si="1"/>
        <v>0</v>
      </c>
      <c r="C33" s="43">
        <f t="shared" si="2"/>
        <v>0</v>
      </c>
      <c r="D33" s="43">
        <f t="shared" si="3"/>
        <v>0</v>
      </c>
      <c r="E33" s="45">
        <f t="shared" si="4"/>
        <v>0</v>
      </c>
      <c r="F33" s="43">
        <f t="shared" si="5"/>
        <v>0</v>
      </c>
      <c r="G33" s="43">
        <f t="shared" si="6"/>
        <v>0</v>
      </c>
      <c r="H33" s="43">
        <f t="shared" si="7"/>
        <v>0</v>
      </c>
      <c r="I33" s="46">
        <f t="shared" si="8"/>
        <v>0</v>
      </c>
      <c r="J33" s="47">
        <f t="shared" si="9"/>
      </c>
      <c r="K33" s="43">
        <f t="shared" si="10"/>
        <v>0</v>
      </c>
      <c r="L33" s="43">
        <f t="shared" si="11"/>
        <v>0</v>
      </c>
      <c r="M33" s="43">
        <f t="shared" si="12"/>
        <v>0</v>
      </c>
      <c r="N33" s="43">
        <f t="shared" si="13"/>
        <v>0</v>
      </c>
      <c r="O33" s="43">
        <f t="shared" si="14"/>
        <v>0</v>
      </c>
      <c r="P33" s="43">
        <f t="shared" si="15"/>
        <v>0</v>
      </c>
      <c r="Q33" s="43">
        <f t="shared" si="16"/>
      </c>
      <c r="R33" s="43">
        <f t="shared" si="17"/>
        <v>0</v>
      </c>
      <c r="S33" s="43">
        <f t="shared" si="18"/>
        <v>0</v>
      </c>
      <c r="T33" s="43">
        <f t="shared" si="19"/>
        <v>0</v>
      </c>
      <c r="U33" s="43">
        <v>101</v>
      </c>
      <c r="V33" s="39" t="s">
        <v>256</v>
      </c>
      <c r="W33" s="50">
        <f>R10100321</f>
        <v>0</v>
      </c>
      <c r="X33" s="50">
        <f>R10100322</f>
        <v>0</v>
      </c>
      <c r="Y33" s="49">
        <v>0</v>
      </c>
      <c r="Z33" s="49">
        <v>0</v>
      </c>
    </row>
    <row r="34" spans="1:26" ht="12.75">
      <c r="A34" s="44">
        <f t="shared" si="0"/>
        <v>0</v>
      </c>
      <c r="B34" s="43">
        <f t="shared" si="1"/>
        <v>0</v>
      </c>
      <c r="C34" s="43">
        <f t="shared" si="2"/>
        <v>0</v>
      </c>
      <c r="D34" s="43">
        <f t="shared" si="3"/>
        <v>0</v>
      </c>
      <c r="E34" s="45">
        <f t="shared" si="4"/>
        <v>0</v>
      </c>
      <c r="F34" s="43">
        <f t="shared" si="5"/>
        <v>0</v>
      </c>
      <c r="G34" s="43">
        <f t="shared" si="6"/>
        <v>0</v>
      </c>
      <c r="H34" s="43">
        <f t="shared" si="7"/>
        <v>0</v>
      </c>
      <c r="I34" s="46">
        <f t="shared" si="8"/>
        <v>0</v>
      </c>
      <c r="J34" s="47">
        <f t="shared" si="9"/>
      </c>
      <c r="K34" s="43">
        <f t="shared" si="10"/>
        <v>0</v>
      </c>
      <c r="L34" s="43">
        <f t="shared" si="11"/>
        <v>0</v>
      </c>
      <c r="M34" s="43">
        <f t="shared" si="12"/>
        <v>0</v>
      </c>
      <c r="N34" s="43">
        <f t="shared" si="13"/>
        <v>0</v>
      </c>
      <c r="O34" s="43">
        <f t="shared" si="14"/>
        <v>0</v>
      </c>
      <c r="P34" s="43">
        <f t="shared" si="15"/>
        <v>0</v>
      </c>
      <c r="Q34" s="43">
        <f t="shared" si="16"/>
      </c>
      <c r="R34" s="43">
        <f t="shared" si="17"/>
        <v>0</v>
      </c>
      <c r="S34" s="43">
        <f t="shared" si="18"/>
        <v>0</v>
      </c>
      <c r="T34" s="43">
        <f t="shared" si="19"/>
        <v>0</v>
      </c>
      <c r="U34" s="43">
        <v>101</v>
      </c>
      <c r="V34" s="39" t="s">
        <v>258</v>
      </c>
      <c r="W34" s="48">
        <f>R10100331</f>
        <v>0</v>
      </c>
      <c r="X34" s="48">
        <f>R10100332</f>
        <v>0</v>
      </c>
      <c r="Y34" s="49">
        <v>0</v>
      </c>
      <c r="Z34" s="49">
        <v>0</v>
      </c>
    </row>
    <row r="35" spans="1:26" ht="12.75">
      <c r="A35" s="44">
        <f t="shared" si="0"/>
        <v>0</v>
      </c>
      <c r="B35" s="43">
        <f t="shared" si="1"/>
        <v>0</v>
      </c>
      <c r="C35" s="43">
        <f t="shared" si="2"/>
        <v>0</v>
      </c>
      <c r="D35" s="43">
        <f t="shared" si="3"/>
        <v>0</v>
      </c>
      <c r="E35" s="45">
        <f t="shared" si="4"/>
        <v>0</v>
      </c>
      <c r="F35" s="43">
        <f t="shared" si="5"/>
        <v>0</v>
      </c>
      <c r="G35" s="43">
        <f t="shared" si="6"/>
        <v>0</v>
      </c>
      <c r="H35" s="43">
        <f t="shared" si="7"/>
        <v>0</v>
      </c>
      <c r="I35" s="46">
        <f t="shared" si="8"/>
        <v>0</v>
      </c>
      <c r="J35" s="47">
        <f t="shared" si="9"/>
      </c>
      <c r="K35" s="43">
        <f t="shared" si="10"/>
        <v>0</v>
      </c>
      <c r="L35" s="43">
        <f t="shared" si="11"/>
        <v>0</v>
      </c>
      <c r="M35" s="43">
        <f t="shared" si="12"/>
        <v>0</v>
      </c>
      <c r="N35" s="43">
        <f t="shared" si="13"/>
        <v>0</v>
      </c>
      <c r="O35" s="43">
        <f t="shared" si="14"/>
        <v>0</v>
      </c>
      <c r="P35" s="43">
        <f t="shared" si="15"/>
        <v>0</v>
      </c>
      <c r="Q35" s="43">
        <f t="shared" si="16"/>
      </c>
      <c r="R35" s="43">
        <f t="shared" si="17"/>
        <v>0</v>
      </c>
      <c r="S35" s="43">
        <f t="shared" si="18"/>
        <v>0</v>
      </c>
      <c r="T35" s="43">
        <f t="shared" si="19"/>
        <v>0</v>
      </c>
      <c r="U35" s="43">
        <v>101</v>
      </c>
      <c r="V35" s="39" t="s">
        <v>260</v>
      </c>
      <c r="W35" s="48">
        <f>R10100341</f>
        <v>0</v>
      </c>
      <c r="X35" s="48">
        <f>R10100342</f>
        <v>0</v>
      </c>
      <c r="Y35" s="49">
        <v>0</v>
      </c>
      <c r="Z35" s="49">
        <v>0</v>
      </c>
    </row>
    <row r="36" spans="1:26" ht="12.75">
      <c r="A36" s="44">
        <f t="shared" si="0"/>
        <v>0</v>
      </c>
      <c r="B36" s="43">
        <f t="shared" si="1"/>
        <v>0</v>
      </c>
      <c r="C36" s="43">
        <f t="shared" si="2"/>
        <v>0</v>
      </c>
      <c r="D36" s="43">
        <f t="shared" si="3"/>
        <v>0</v>
      </c>
      <c r="E36" s="45">
        <f t="shared" si="4"/>
        <v>0</v>
      </c>
      <c r="F36" s="43">
        <f t="shared" si="5"/>
        <v>0</v>
      </c>
      <c r="G36" s="43">
        <f t="shared" si="6"/>
        <v>0</v>
      </c>
      <c r="H36" s="43">
        <f t="shared" si="7"/>
        <v>0</v>
      </c>
      <c r="I36" s="46">
        <f t="shared" si="8"/>
        <v>0</v>
      </c>
      <c r="J36" s="47">
        <f t="shared" si="9"/>
      </c>
      <c r="K36" s="43">
        <f t="shared" si="10"/>
        <v>0</v>
      </c>
      <c r="L36" s="43">
        <f t="shared" si="11"/>
        <v>0</v>
      </c>
      <c r="M36" s="43">
        <f t="shared" si="12"/>
        <v>0</v>
      </c>
      <c r="N36" s="43">
        <f t="shared" si="13"/>
        <v>0</v>
      </c>
      <c r="O36" s="43">
        <f t="shared" si="14"/>
        <v>0</v>
      </c>
      <c r="P36" s="43">
        <f t="shared" si="15"/>
        <v>0</v>
      </c>
      <c r="Q36" s="43">
        <f t="shared" si="16"/>
      </c>
      <c r="R36" s="43">
        <f t="shared" si="17"/>
        <v>0</v>
      </c>
      <c r="S36" s="43">
        <f t="shared" si="18"/>
        <v>0</v>
      </c>
      <c r="T36" s="43">
        <f t="shared" si="19"/>
        <v>0</v>
      </c>
      <c r="U36" s="43">
        <v>101</v>
      </c>
      <c r="V36" s="39" t="s">
        <v>262</v>
      </c>
      <c r="W36" s="50">
        <f>R10100351</f>
        <v>0</v>
      </c>
      <c r="X36" s="50">
        <f>R10100352</f>
        <v>0</v>
      </c>
      <c r="Y36" s="49">
        <v>0</v>
      </c>
      <c r="Z36" s="49">
        <v>0</v>
      </c>
    </row>
    <row r="37" spans="1:26" ht="12.75">
      <c r="A37" s="44">
        <f t="shared" si="0"/>
        <v>0</v>
      </c>
      <c r="B37" s="43">
        <f t="shared" si="1"/>
        <v>0</v>
      </c>
      <c r="C37" s="43">
        <f t="shared" si="2"/>
        <v>0</v>
      </c>
      <c r="D37" s="43">
        <f t="shared" si="3"/>
        <v>0</v>
      </c>
      <c r="E37" s="45">
        <f t="shared" si="4"/>
        <v>0</v>
      </c>
      <c r="F37" s="43">
        <f t="shared" si="5"/>
        <v>0</v>
      </c>
      <c r="G37" s="43">
        <f t="shared" si="6"/>
        <v>0</v>
      </c>
      <c r="H37" s="43">
        <f t="shared" si="7"/>
        <v>0</v>
      </c>
      <c r="I37" s="46">
        <f t="shared" si="8"/>
        <v>0</v>
      </c>
      <c r="J37" s="47">
        <f t="shared" si="9"/>
      </c>
      <c r="K37" s="43">
        <f t="shared" si="10"/>
        <v>0</v>
      </c>
      <c r="L37" s="43">
        <f t="shared" si="11"/>
        <v>0</v>
      </c>
      <c r="M37" s="43">
        <f t="shared" si="12"/>
        <v>0</v>
      </c>
      <c r="N37" s="43">
        <f t="shared" si="13"/>
        <v>0</v>
      </c>
      <c r="O37" s="43">
        <f t="shared" si="14"/>
        <v>0</v>
      </c>
      <c r="P37" s="43">
        <f t="shared" si="15"/>
        <v>0</v>
      </c>
      <c r="Q37" s="43">
        <f t="shared" si="16"/>
      </c>
      <c r="R37" s="43">
        <f t="shared" si="17"/>
        <v>0</v>
      </c>
      <c r="S37" s="43">
        <f t="shared" si="18"/>
        <v>0</v>
      </c>
      <c r="T37" s="43">
        <f t="shared" si="19"/>
        <v>0</v>
      </c>
      <c r="U37" s="43">
        <v>101</v>
      </c>
      <c r="V37" s="39" t="s">
        <v>264</v>
      </c>
      <c r="W37" s="50">
        <f>R10100361</f>
        <v>0</v>
      </c>
      <c r="X37" s="50">
        <f>R10100362</f>
        <v>0</v>
      </c>
      <c r="Y37" s="49">
        <v>0</v>
      </c>
      <c r="Z37" s="49">
        <v>0</v>
      </c>
    </row>
    <row r="38" spans="1:26" ht="12.75">
      <c r="A38" s="44">
        <f t="shared" si="0"/>
        <v>0</v>
      </c>
      <c r="B38" s="43">
        <f t="shared" si="1"/>
        <v>0</v>
      </c>
      <c r="C38" s="43">
        <f t="shared" si="2"/>
        <v>0</v>
      </c>
      <c r="D38" s="43">
        <f t="shared" si="3"/>
        <v>0</v>
      </c>
      <c r="E38" s="45">
        <f t="shared" si="4"/>
        <v>0</v>
      </c>
      <c r="F38" s="43">
        <f t="shared" si="5"/>
        <v>0</v>
      </c>
      <c r="G38" s="43">
        <f t="shared" si="6"/>
        <v>0</v>
      </c>
      <c r="H38" s="43">
        <f t="shared" si="7"/>
        <v>0</v>
      </c>
      <c r="I38" s="46">
        <f t="shared" si="8"/>
        <v>0</v>
      </c>
      <c r="J38" s="47">
        <f t="shared" si="9"/>
      </c>
      <c r="K38" s="43">
        <f t="shared" si="10"/>
        <v>0</v>
      </c>
      <c r="L38" s="43">
        <f t="shared" si="11"/>
        <v>0</v>
      </c>
      <c r="M38" s="43">
        <f t="shared" si="12"/>
        <v>0</v>
      </c>
      <c r="N38" s="43">
        <f t="shared" si="13"/>
        <v>0</v>
      </c>
      <c r="O38" s="43">
        <f t="shared" si="14"/>
        <v>0</v>
      </c>
      <c r="P38" s="43">
        <f t="shared" si="15"/>
        <v>0</v>
      </c>
      <c r="Q38" s="43">
        <f t="shared" si="16"/>
      </c>
      <c r="R38" s="43">
        <f t="shared" si="17"/>
        <v>0</v>
      </c>
      <c r="S38" s="43">
        <f t="shared" si="18"/>
        <v>0</v>
      </c>
      <c r="T38" s="43">
        <f t="shared" si="19"/>
        <v>0</v>
      </c>
      <c r="U38" s="43">
        <v>101</v>
      </c>
      <c r="V38" s="39" t="s">
        <v>266</v>
      </c>
      <c r="W38" s="50">
        <f>R10100371</f>
        <v>0</v>
      </c>
      <c r="X38" s="50">
        <f>R10100372</f>
        <v>0</v>
      </c>
      <c r="Y38" s="49">
        <v>0</v>
      </c>
      <c r="Z38" s="49">
        <v>0</v>
      </c>
    </row>
    <row r="39" spans="1:26" ht="12.75">
      <c r="A39" s="44">
        <f t="shared" si="0"/>
        <v>0</v>
      </c>
      <c r="B39" s="43">
        <f t="shared" si="1"/>
        <v>0</v>
      </c>
      <c r="C39" s="43">
        <f t="shared" si="2"/>
        <v>0</v>
      </c>
      <c r="D39" s="43">
        <f t="shared" si="3"/>
        <v>0</v>
      </c>
      <c r="E39" s="45">
        <f t="shared" si="4"/>
        <v>0</v>
      </c>
      <c r="F39" s="43">
        <f t="shared" si="5"/>
        <v>0</v>
      </c>
      <c r="G39" s="43">
        <f t="shared" si="6"/>
        <v>0</v>
      </c>
      <c r="H39" s="43">
        <f t="shared" si="7"/>
        <v>0</v>
      </c>
      <c r="I39" s="46">
        <f t="shared" si="8"/>
        <v>0</v>
      </c>
      <c r="J39" s="47">
        <f t="shared" si="9"/>
      </c>
      <c r="K39" s="43">
        <f t="shared" si="10"/>
        <v>0</v>
      </c>
      <c r="L39" s="43">
        <f t="shared" si="11"/>
        <v>0</v>
      </c>
      <c r="M39" s="43">
        <f t="shared" si="12"/>
        <v>0</v>
      </c>
      <c r="N39" s="43">
        <f t="shared" si="13"/>
        <v>0</v>
      </c>
      <c r="O39" s="43">
        <f t="shared" si="14"/>
        <v>0</v>
      </c>
      <c r="P39" s="43">
        <f t="shared" si="15"/>
        <v>0</v>
      </c>
      <c r="Q39" s="43">
        <f t="shared" si="16"/>
      </c>
      <c r="R39" s="43">
        <f t="shared" si="17"/>
        <v>0</v>
      </c>
      <c r="S39" s="43">
        <f t="shared" si="18"/>
        <v>0</v>
      </c>
      <c r="T39" s="43">
        <f t="shared" si="19"/>
        <v>0</v>
      </c>
      <c r="U39" s="43">
        <v>101</v>
      </c>
      <c r="V39" s="39" t="s">
        <v>268</v>
      </c>
      <c r="W39" s="50">
        <f>R10100381</f>
        <v>0</v>
      </c>
      <c r="X39" s="50">
        <f>R10100382</f>
        <v>0</v>
      </c>
      <c r="Y39" s="49">
        <v>0</v>
      </c>
      <c r="Z39" s="49">
        <v>0</v>
      </c>
    </row>
    <row r="40" spans="1:26" ht="12.75">
      <c r="A40" s="44">
        <f t="shared" si="0"/>
        <v>0</v>
      </c>
      <c r="B40" s="43">
        <f t="shared" si="1"/>
        <v>0</v>
      </c>
      <c r="C40" s="43">
        <f t="shared" si="2"/>
        <v>0</v>
      </c>
      <c r="D40" s="43">
        <f t="shared" si="3"/>
        <v>0</v>
      </c>
      <c r="E40" s="45">
        <f t="shared" si="4"/>
        <v>0</v>
      </c>
      <c r="F40" s="43">
        <f t="shared" si="5"/>
        <v>0</v>
      </c>
      <c r="G40" s="43">
        <f t="shared" si="6"/>
        <v>0</v>
      </c>
      <c r="H40" s="43">
        <f t="shared" si="7"/>
        <v>0</v>
      </c>
      <c r="I40" s="46">
        <f t="shared" si="8"/>
        <v>0</v>
      </c>
      <c r="J40" s="47">
        <f t="shared" si="9"/>
      </c>
      <c r="K40" s="43">
        <f t="shared" si="10"/>
        <v>0</v>
      </c>
      <c r="L40" s="43">
        <f t="shared" si="11"/>
        <v>0</v>
      </c>
      <c r="M40" s="43">
        <f t="shared" si="12"/>
        <v>0</v>
      </c>
      <c r="N40" s="43">
        <f t="shared" si="13"/>
        <v>0</v>
      </c>
      <c r="O40" s="43">
        <f t="shared" si="14"/>
        <v>0</v>
      </c>
      <c r="P40" s="43">
        <f t="shared" si="15"/>
        <v>0</v>
      </c>
      <c r="Q40" s="43">
        <f t="shared" si="16"/>
      </c>
      <c r="R40" s="43">
        <f t="shared" si="17"/>
        <v>0</v>
      </c>
      <c r="S40" s="43">
        <f t="shared" si="18"/>
        <v>0</v>
      </c>
      <c r="T40" s="43">
        <f t="shared" si="19"/>
        <v>0</v>
      </c>
      <c r="U40" s="43">
        <v>101</v>
      </c>
      <c r="V40" s="39" t="s">
        <v>270</v>
      </c>
      <c r="W40" s="50">
        <f>R10100391</f>
        <v>0</v>
      </c>
      <c r="X40" s="50">
        <f>R10100392</f>
        <v>0</v>
      </c>
      <c r="Y40" s="49">
        <v>0</v>
      </c>
      <c r="Z40" s="49">
        <v>0</v>
      </c>
    </row>
    <row r="41" spans="1:26" ht="12.75">
      <c r="A41" s="44">
        <f t="shared" si="0"/>
        <v>0</v>
      </c>
      <c r="B41" s="43">
        <f t="shared" si="1"/>
        <v>0</v>
      </c>
      <c r="C41" s="43">
        <f t="shared" si="2"/>
        <v>0</v>
      </c>
      <c r="D41" s="43">
        <f t="shared" si="3"/>
        <v>0</v>
      </c>
      <c r="E41" s="45">
        <f t="shared" si="4"/>
        <v>0</v>
      </c>
      <c r="F41" s="43">
        <f t="shared" si="5"/>
        <v>0</v>
      </c>
      <c r="G41" s="43">
        <f t="shared" si="6"/>
        <v>0</v>
      </c>
      <c r="H41" s="43">
        <f t="shared" si="7"/>
        <v>0</v>
      </c>
      <c r="I41" s="46">
        <f t="shared" si="8"/>
        <v>0</v>
      </c>
      <c r="J41" s="47">
        <f t="shared" si="9"/>
      </c>
      <c r="K41" s="43">
        <f t="shared" si="10"/>
        <v>0</v>
      </c>
      <c r="L41" s="43">
        <f t="shared" si="11"/>
        <v>0</v>
      </c>
      <c r="M41" s="43">
        <f t="shared" si="12"/>
        <v>0</v>
      </c>
      <c r="N41" s="43">
        <f t="shared" si="13"/>
        <v>0</v>
      </c>
      <c r="O41" s="43">
        <f t="shared" si="14"/>
        <v>0</v>
      </c>
      <c r="P41" s="43">
        <f t="shared" si="15"/>
        <v>0</v>
      </c>
      <c r="Q41" s="43">
        <f t="shared" si="16"/>
      </c>
      <c r="R41" s="43">
        <f t="shared" si="17"/>
        <v>0</v>
      </c>
      <c r="S41" s="43">
        <f t="shared" si="18"/>
        <v>0</v>
      </c>
      <c r="T41" s="43">
        <f t="shared" si="19"/>
        <v>0</v>
      </c>
      <c r="U41" s="43">
        <v>101</v>
      </c>
      <c r="V41" s="39" t="s">
        <v>272</v>
      </c>
      <c r="W41" s="50">
        <f>R10100401</f>
        <v>0</v>
      </c>
      <c r="X41" s="50">
        <f>R10100402</f>
        <v>0</v>
      </c>
      <c r="Y41" s="49">
        <v>0</v>
      </c>
      <c r="Z41" s="49">
        <v>0</v>
      </c>
    </row>
    <row r="42" spans="1:26" ht="12.75">
      <c r="A42" s="44">
        <f t="shared" si="0"/>
        <v>0</v>
      </c>
      <c r="B42" s="43">
        <f t="shared" si="1"/>
        <v>0</v>
      </c>
      <c r="C42" s="43">
        <f t="shared" si="2"/>
        <v>0</v>
      </c>
      <c r="D42" s="43">
        <f t="shared" si="3"/>
        <v>0</v>
      </c>
      <c r="E42" s="45">
        <f t="shared" si="4"/>
        <v>0</v>
      </c>
      <c r="F42" s="43">
        <f t="shared" si="5"/>
        <v>0</v>
      </c>
      <c r="G42" s="43">
        <f t="shared" si="6"/>
        <v>0</v>
      </c>
      <c r="H42" s="43">
        <f t="shared" si="7"/>
        <v>0</v>
      </c>
      <c r="I42" s="46">
        <f t="shared" si="8"/>
        <v>0</v>
      </c>
      <c r="J42" s="47">
        <f t="shared" si="9"/>
      </c>
      <c r="K42" s="43">
        <f t="shared" si="10"/>
        <v>0</v>
      </c>
      <c r="L42" s="43">
        <f t="shared" si="11"/>
        <v>0</v>
      </c>
      <c r="M42" s="43">
        <f t="shared" si="12"/>
        <v>0</v>
      </c>
      <c r="N42" s="43">
        <f t="shared" si="13"/>
        <v>0</v>
      </c>
      <c r="O42" s="43">
        <f t="shared" si="14"/>
        <v>0</v>
      </c>
      <c r="P42" s="43">
        <f t="shared" si="15"/>
        <v>0</v>
      </c>
      <c r="Q42" s="43">
        <f t="shared" si="16"/>
      </c>
      <c r="R42" s="43">
        <f t="shared" si="17"/>
        <v>0</v>
      </c>
      <c r="S42" s="43">
        <f t="shared" si="18"/>
        <v>0</v>
      </c>
      <c r="T42" s="43">
        <f t="shared" si="19"/>
        <v>0</v>
      </c>
      <c r="U42" s="43">
        <v>101</v>
      </c>
      <c r="V42" s="39" t="s">
        <v>274</v>
      </c>
      <c r="W42" s="48">
        <f>R10100411</f>
        <v>0</v>
      </c>
      <c r="X42" s="48">
        <f>R10100412</f>
        <v>0</v>
      </c>
      <c r="Y42" s="49">
        <v>0</v>
      </c>
      <c r="Z42" s="49">
        <v>0</v>
      </c>
    </row>
    <row r="43" spans="1:26" ht="12.75">
      <c r="A43" s="44">
        <f t="shared" si="0"/>
        <v>0</v>
      </c>
      <c r="B43" s="43">
        <f t="shared" si="1"/>
        <v>0</v>
      </c>
      <c r="C43" s="43">
        <f t="shared" si="2"/>
        <v>0</v>
      </c>
      <c r="D43" s="43">
        <f t="shared" si="3"/>
        <v>0</v>
      </c>
      <c r="E43" s="45">
        <f t="shared" si="4"/>
        <v>0</v>
      </c>
      <c r="F43" s="43">
        <f t="shared" si="5"/>
        <v>0</v>
      </c>
      <c r="G43" s="43">
        <f t="shared" si="6"/>
        <v>0</v>
      </c>
      <c r="H43" s="43">
        <f t="shared" si="7"/>
        <v>0</v>
      </c>
      <c r="I43" s="46">
        <f t="shared" si="8"/>
        <v>0</v>
      </c>
      <c r="J43" s="47">
        <f t="shared" si="9"/>
      </c>
      <c r="K43" s="43">
        <f t="shared" si="10"/>
        <v>0</v>
      </c>
      <c r="L43" s="43">
        <f t="shared" si="11"/>
        <v>0</v>
      </c>
      <c r="M43" s="43">
        <f t="shared" si="12"/>
        <v>0</v>
      </c>
      <c r="N43" s="43">
        <f t="shared" si="13"/>
        <v>0</v>
      </c>
      <c r="O43" s="43">
        <f t="shared" si="14"/>
        <v>0</v>
      </c>
      <c r="P43" s="43">
        <f t="shared" si="15"/>
        <v>0</v>
      </c>
      <c r="Q43" s="43">
        <f t="shared" si="16"/>
      </c>
      <c r="R43" s="43">
        <f t="shared" si="17"/>
        <v>0</v>
      </c>
      <c r="S43" s="43">
        <f t="shared" si="18"/>
        <v>0</v>
      </c>
      <c r="T43" s="43">
        <f t="shared" si="19"/>
        <v>0</v>
      </c>
      <c r="U43" s="43">
        <v>101</v>
      </c>
      <c r="V43" s="39" t="s">
        <v>276</v>
      </c>
      <c r="W43" s="48">
        <f>R10100421</f>
        <v>0</v>
      </c>
      <c r="X43" s="48">
        <f>R10100422</f>
        <v>0</v>
      </c>
      <c r="Y43" s="49">
        <v>0</v>
      </c>
      <c r="Z43" s="49">
        <v>0</v>
      </c>
    </row>
    <row r="44" spans="1:26" ht="12.75">
      <c r="A44" s="44">
        <f t="shared" si="0"/>
        <v>0</v>
      </c>
      <c r="B44" s="43">
        <f t="shared" si="1"/>
        <v>0</v>
      </c>
      <c r="C44" s="43">
        <f t="shared" si="2"/>
        <v>0</v>
      </c>
      <c r="D44" s="43">
        <f t="shared" si="3"/>
        <v>0</v>
      </c>
      <c r="E44" s="45">
        <f t="shared" si="4"/>
        <v>0</v>
      </c>
      <c r="F44" s="43">
        <f t="shared" si="5"/>
        <v>0</v>
      </c>
      <c r="G44" s="43">
        <f t="shared" si="6"/>
        <v>0</v>
      </c>
      <c r="H44" s="43">
        <f t="shared" si="7"/>
        <v>0</v>
      </c>
      <c r="I44" s="46">
        <f t="shared" si="8"/>
        <v>0</v>
      </c>
      <c r="J44" s="47">
        <f t="shared" si="9"/>
      </c>
      <c r="K44" s="43">
        <f t="shared" si="10"/>
        <v>0</v>
      </c>
      <c r="L44" s="43">
        <f t="shared" si="11"/>
        <v>0</v>
      </c>
      <c r="M44" s="43">
        <f t="shared" si="12"/>
        <v>0</v>
      </c>
      <c r="N44" s="43">
        <f t="shared" si="13"/>
        <v>0</v>
      </c>
      <c r="O44" s="43">
        <f t="shared" si="14"/>
        <v>0</v>
      </c>
      <c r="P44" s="43">
        <f t="shared" si="15"/>
        <v>0</v>
      </c>
      <c r="Q44" s="43">
        <f t="shared" si="16"/>
      </c>
      <c r="R44" s="43">
        <f t="shared" si="17"/>
        <v>0</v>
      </c>
      <c r="S44" s="43">
        <f t="shared" si="18"/>
        <v>0</v>
      </c>
      <c r="T44" s="43">
        <f t="shared" si="19"/>
        <v>0</v>
      </c>
      <c r="U44" s="43">
        <v>101</v>
      </c>
      <c r="V44" s="39" t="s">
        <v>278</v>
      </c>
      <c r="W44" s="50">
        <f>R10100431</f>
        <v>0</v>
      </c>
      <c r="X44" s="50">
        <f>R10100432</f>
        <v>0</v>
      </c>
      <c r="Y44" s="49">
        <v>0</v>
      </c>
      <c r="Z44" s="49">
        <v>0</v>
      </c>
    </row>
    <row r="45" spans="1:26" ht="12.75">
      <c r="A45" s="44">
        <f t="shared" si="0"/>
        <v>0</v>
      </c>
      <c r="B45" s="43">
        <f t="shared" si="1"/>
        <v>0</v>
      </c>
      <c r="C45" s="43">
        <f t="shared" si="2"/>
        <v>0</v>
      </c>
      <c r="D45" s="43">
        <f t="shared" si="3"/>
        <v>0</v>
      </c>
      <c r="E45" s="45">
        <f t="shared" si="4"/>
        <v>0</v>
      </c>
      <c r="F45" s="43">
        <f t="shared" si="5"/>
        <v>0</v>
      </c>
      <c r="G45" s="43">
        <f t="shared" si="6"/>
        <v>0</v>
      </c>
      <c r="H45" s="43">
        <f t="shared" si="7"/>
        <v>0</v>
      </c>
      <c r="I45" s="46">
        <f t="shared" si="8"/>
        <v>0</v>
      </c>
      <c r="J45" s="47">
        <f t="shared" si="9"/>
      </c>
      <c r="K45" s="43">
        <f t="shared" si="10"/>
        <v>0</v>
      </c>
      <c r="L45" s="43">
        <f t="shared" si="11"/>
        <v>0</v>
      </c>
      <c r="M45" s="43">
        <f t="shared" si="12"/>
        <v>0</v>
      </c>
      <c r="N45" s="43">
        <f t="shared" si="13"/>
        <v>0</v>
      </c>
      <c r="O45" s="43">
        <f t="shared" si="14"/>
        <v>0</v>
      </c>
      <c r="P45" s="43">
        <f t="shared" si="15"/>
        <v>0</v>
      </c>
      <c r="Q45" s="43">
        <f t="shared" si="16"/>
      </c>
      <c r="R45" s="43">
        <f t="shared" si="17"/>
        <v>0</v>
      </c>
      <c r="S45" s="43">
        <f t="shared" si="18"/>
        <v>0</v>
      </c>
      <c r="T45" s="43">
        <f t="shared" si="19"/>
        <v>0</v>
      </c>
      <c r="U45" s="43">
        <v>101</v>
      </c>
      <c r="V45" s="39" t="s">
        <v>280</v>
      </c>
      <c r="W45" s="50">
        <f>R10100441</f>
        <v>0</v>
      </c>
      <c r="X45" s="50">
        <f>R10100442</f>
        <v>0</v>
      </c>
      <c r="Y45" s="49">
        <v>0</v>
      </c>
      <c r="Z45" s="49">
        <v>0</v>
      </c>
    </row>
    <row r="46" spans="1:26" ht="12.75">
      <c r="A46" s="44">
        <f t="shared" si="0"/>
        <v>0</v>
      </c>
      <c r="B46" s="43">
        <f t="shared" si="1"/>
        <v>0</v>
      </c>
      <c r="C46" s="43">
        <f t="shared" si="2"/>
        <v>0</v>
      </c>
      <c r="D46" s="43">
        <f t="shared" si="3"/>
        <v>0</v>
      </c>
      <c r="E46" s="45">
        <f t="shared" si="4"/>
        <v>0</v>
      </c>
      <c r="F46" s="43">
        <f t="shared" si="5"/>
        <v>0</v>
      </c>
      <c r="G46" s="43">
        <f t="shared" si="6"/>
        <v>0</v>
      </c>
      <c r="H46" s="43">
        <f t="shared" si="7"/>
        <v>0</v>
      </c>
      <c r="I46" s="46">
        <f t="shared" si="8"/>
        <v>0</v>
      </c>
      <c r="J46" s="47">
        <f t="shared" si="9"/>
      </c>
      <c r="K46" s="43">
        <f t="shared" si="10"/>
        <v>0</v>
      </c>
      <c r="L46" s="43">
        <f t="shared" si="11"/>
        <v>0</v>
      </c>
      <c r="M46" s="43">
        <f t="shared" si="12"/>
        <v>0</v>
      </c>
      <c r="N46" s="43">
        <f t="shared" si="13"/>
        <v>0</v>
      </c>
      <c r="O46" s="43">
        <f t="shared" si="14"/>
        <v>0</v>
      </c>
      <c r="P46" s="43">
        <f t="shared" si="15"/>
        <v>0</v>
      </c>
      <c r="Q46" s="43">
        <f t="shared" si="16"/>
      </c>
      <c r="R46" s="43">
        <f t="shared" si="17"/>
        <v>0</v>
      </c>
      <c r="S46" s="43">
        <f t="shared" si="18"/>
        <v>0</v>
      </c>
      <c r="T46" s="43">
        <f t="shared" si="19"/>
        <v>0</v>
      </c>
      <c r="U46" s="43">
        <v>101</v>
      </c>
      <c r="V46" s="39" t="s">
        <v>282</v>
      </c>
      <c r="W46" s="50">
        <f>R10100451</f>
        <v>0</v>
      </c>
      <c r="X46" s="50">
        <f>R10100452</f>
        <v>0</v>
      </c>
      <c r="Y46" s="49">
        <v>0</v>
      </c>
      <c r="Z46" s="49">
        <v>0</v>
      </c>
    </row>
    <row r="47" spans="1:26" ht="12.75">
      <c r="A47" s="44">
        <f t="shared" si="0"/>
        <v>0</v>
      </c>
      <c r="B47" s="43">
        <f t="shared" si="1"/>
        <v>0</v>
      </c>
      <c r="C47" s="43">
        <f t="shared" si="2"/>
        <v>0</v>
      </c>
      <c r="D47" s="43">
        <f t="shared" si="3"/>
        <v>0</v>
      </c>
      <c r="E47" s="45">
        <f t="shared" si="4"/>
        <v>0</v>
      </c>
      <c r="F47" s="43">
        <f t="shared" si="5"/>
        <v>0</v>
      </c>
      <c r="G47" s="43">
        <f t="shared" si="6"/>
        <v>0</v>
      </c>
      <c r="H47" s="43">
        <f t="shared" si="7"/>
        <v>0</v>
      </c>
      <c r="I47" s="46">
        <f t="shared" si="8"/>
        <v>0</v>
      </c>
      <c r="J47" s="47">
        <f t="shared" si="9"/>
      </c>
      <c r="K47" s="43">
        <f t="shared" si="10"/>
        <v>0</v>
      </c>
      <c r="L47" s="43">
        <f t="shared" si="11"/>
        <v>0</v>
      </c>
      <c r="M47" s="43">
        <f t="shared" si="12"/>
        <v>0</v>
      </c>
      <c r="N47" s="43">
        <f t="shared" si="13"/>
        <v>0</v>
      </c>
      <c r="O47" s="43">
        <f t="shared" si="14"/>
        <v>0</v>
      </c>
      <c r="P47" s="43">
        <f t="shared" si="15"/>
        <v>0</v>
      </c>
      <c r="Q47" s="43">
        <f t="shared" si="16"/>
      </c>
      <c r="R47" s="43">
        <f t="shared" si="17"/>
        <v>0</v>
      </c>
      <c r="S47" s="43">
        <f t="shared" si="18"/>
        <v>0</v>
      </c>
      <c r="T47" s="43">
        <f t="shared" si="19"/>
        <v>0</v>
      </c>
      <c r="U47" s="43">
        <v>101</v>
      </c>
      <c r="V47" s="39" t="s">
        <v>284</v>
      </c>
      <c r="W47" s="50">
        <f>R10100461</f>
        <v>0</v>
      </c>
      <c r="X47" s="50">
        <f>R10100462</f>
        <v>0</v>
      </c>
      <c r="Y47" s="49">
        <v>0</v>
      </c>
      <c r="Z47" s="49">
        <v>0</v>
      </c>
    </row>
    <row r="48" spans="1:26" ht="12.75">
      <c r="A48" s="44">
        <f t="shared" si="0"/>
        <v>0</v>
      </c>
      <c r="B48" s="43">
        <f t="shared" si="1"/>
        <v>0</v>
      </c>
      <c r="C48" s="43">
        <f t="shared" si="2"/>
        <v>0</v>
      </c>
      <c r="D48" s="43">
        <f t="shared" si="3"/>
        <v>0</v>
      </c>
      <c r="E48" s="45">
        <f t="shared" si="4"/>
        <v>0</v>
      </c>
      <c r="F48" s="43">
        <f t="shared" si="5"/>
        <v>0</v>
      </c>
      <c r="G48" s="43">
        <f t="shared" si="6"/>
        <v>0</v>
      </c>
      <c r="H48" s="43">
        <f t="shared" si="7"/>
        <v>0</v>
      </c>
      <c r="I48" s="46">
        <f t="shared" si="8"/>
        <v>0</v>
      </c>
      <c r="J48" s="47">
        <f t="shared" si="9"/>
      </c>
      <c r="K48" s="43">
        <f t="shared" si="10"/>
        <v>0</v>
      </c>
      <c r="L48" s="43">
        <f t="shared" si="11"/>
        <v>0</v>
      </c>
      <c r="M48" s="43">
        <f t="shared" si="12"/>
        <v>0</v>
      </c>
      <c r="N48" s="43">
        <f t="shared" si="13"/>
        <v>0</v>
      </c>
      <c r="O48" s="43">
        <f t="shared" si="14"/>
        <v>0</v>
      </c>
      <c r="P48" s="43">
        <f t="shared" si="15"/>
        <v>0</v>
      </c>
      <c r="Q48" s="43">
        <f t="shared" si="16"/>
      </c>
      <c r="R48" s="43">
        <f t="shared" si="17"/>
        <v>0</v>
      </c>
      <c r="S48" s="43">
        <f t="shared" si="18"/>
        <v>0</v>
      </c>
      <c r="T48" s="43">
        <f t="shared" si="19"/>
        <v>0</v>
      </c>
      <c r="U48" s="43">
        <v>101</v>
      </c>
      <c r="V48" s="39" t="s">
        <v>286</v>
      </c>
      <c r="W48" s="50">
        <f>R10100471</f>
        <v>0</v>
      </c>
      <c r="X48" s="50">
        <f>R10100472</f>
        <v>0</v>
      </c>
      <c r="Y48" s="49">
        <v>0</v>
      </c>
      <c r="Z48" s="49">
        <v>0</v>
      </c>
    </row>
    <row r="49" spans="1:26" ht="12.75">
      <c r="A49" s="44">
        <f t="shared" si="0"/>
        <v>0</v>
      </c>
      <c r="B49" s="43">
        <f t="shared" si="1"/>
        <v>0</v>
      </c>
      <c r="C49" s="43">
        <f t="shared" si="2"/>
        <v>0</v>
      </c>
      <c r="D49" s="43">
        <f t="shared" si="3"/>
        <v>0</v>
      </c>
      <c r="E49" s="45">
        <f t="shared" si="4"/>
        <v>0</v>
      </c>
      <c r="F49" s="43">
        <f t="shared" si="5"/>
        <v>0</v>
      </c>
      <c r="G49" s="43">
        <f t="shared" si="6"/>
        <v>0</v>
      </c>
      <c r="H49" s="43">
        <f t="shared" si="7"/>
        <v>0</v>
      </c>
      <c r="I49" s="46">
        <f t="shared" si="8"/>
        <v>0</v>
      </c>
      <c r="J49" s="47">
        <f t="shared" si="9"/>
      </c>
      <c r="K49" s="43">
        <f t="shared" si="10"/>
        <v>0</v>
      </c>
      <c r="L49" s="43">
        <f t="shared" si="11"/>
        <v>0</v>
      </c>
      <c r="M49" s="43">
        <f t="shared" si="12"/>
        <v>0</v>
      </c>
      <c r="N49" s="43">
        <f t="shared" si="13"/>
        <v>0</v>
      </c>
      <c r="O49" s="43">
        <f t="shared" si="14"/>
        <v>0</v>
      </c>
      <c r="P49" s="43">
        <f t="shared" si="15"/>
        <v>0</v>
      </c>
      <c r="Q49" s="43">
        <f t="shared" si="16"/>
      </c>
      <c r="R49" s="43">
        <f t="shared" si="17"/>
        <v>0</v>
      </c>
      <c r="S49" s="43">
        <f t="shared" si="18"/>
        <v>0</v>
      </c>
      <c r="T49" s="43">
        <f t="shared" si="19"/>
        <v>0</v>
      </c>
      <c r="U49" s="43">
        <v>101</v>
      </c>
      <c r="V49" s="39" t="s">
        <v>288</v>
      </c>
      <c r="W49" s="50">
        <f>R10100481</f>
        <v>0</v>
      </c>
      <c r="X49" s="50">
        <f>R10100482</f>
        <v>0</v>
      </c>
      <c r="Y49" s="49">
        <v>0</v>
      </c>
      <c r="Z49" s="49">
        <v>0</v>
      </c>
    </row>
    <row r="50" spans="1:26" ht="12.75">
      <c r="A50" s="44">
        <f t="shared" si="0"/>
        <v>0</v>
      </c>
      <c r="B50" s="43">
        <f t="shared" si="1"/>
        <v>0</v>
      </c>
      <c r="C50" s="43">
        <f t="shared" si="2"/>
        <v>0</v>
      </c>
      <c r="D50" s="43">
        <f t="shared" si="3"/>
        <v>0</v>
      </c>
      <c r="E50" s="45">
        <f t="shared" si="4"/>
        <v>0</v>
      </c>
      <c r="F50" s="43">
        <f t="shared" si="5"/>
        <v>0</v>
      </c>
      <c r="G50" s="43">
        <f t="shared" si="6"/>
        <v>0</v>
      </c>
      <c r="H50" s="43">
        <f t="shared" si="7"/>
        <v>0</v>
      </c>
      <c r="I50" s="46">
        <f t="shared" si="8"/>
        <v>0</v>
      </c>
      <c r="J50" s="47">
        <f t="shared" si="9"/>
      </c>
      <c r="K50" s="43">
        <f t="shared" si="10"/>
        <v>0</v>
      </c>
      <c r="L50" s="43">
        <f t="shared" si="11"/>
        <v>0</v>
      </c>
      <c r="M50" s="43">
        <f t="shared" si="12"/>
        <v>0</v>
      </c>
      <c r="N50" s="43">
        <f t="shared" si="13"/>
        <v>0</v>
      </c>
      <c r="O50" s="43">
        <f t="shared" si="14"/>
        <v>0</v>
      </c>
      <c r="P50" s="43">
        <f t="shared" si="15"/>
        <v>0</v>
      </c>
      <c r="Q50" s="43">
        <f t="shared" si="16"/>
      </c>
      <c r="R50" s="43">
        <f t="shared" si="17"/>
        <v>0</v>
      </c>
      <c r="S50" s="43">
        <f t="shared" si="18"/>
        <v>0</v>
      </c>
      <c r="T50" s="43">
        <f t="shared" si="19"/>
        <v>0</v>
      </c>
      <c r="U50" s="43">
        <v>101</v>
      </c>
      <c r="V50" s="39" t="s">
        <v>290</v>
      </c>
      <c r="W50" s="50">
        <f>R10100491</f>
        <v>0</v>
      </c>
      <c r="X50" s="50">
        <f>R10100492</f>
        <v>0</v>
      </c>
      <c r="Y50" s="49">
        <v>0</v>
      </c>
      <c r="Z50" s="49">
        <v>0</v>
      </c>
    </row>
    <row r="51" spans="1:26" ht="12.75">
      <c r="A51" s="44">
        <f t="shared" si="0"/>
        <v>0</v>
      </c>
      <c r="B51" s="43">
        <f t="shared" si="1"/>
        <v>0</v>
      </c>
      <c r="C51" s="43">
        <f t="shared" si="2"/>
        <v>0</v>
      </c>
      <c r="D51" s="43">
        <f t="shared" si="3"/>
        <v>0</v>
      </c>
      <c r="E51" s="45">
        <f t="shared" si="4"/>
        <v>0</v>
      </c>
      <c r="F51" s="43">
        <f t="shared" si="5"/>
        <v>0</v>
      </c>
      <c r="G51" s="43">
        <f t="shared" si="6"/>
        <v>0</v>
      </c>
      <c r="H51" s="43">
        <f t="shared" si="7"/>
        <v>0</v>
      </c>
      <c r="I51" s="46">
        <f t="shared" si="8"/>
        <v>0</v>
      </c>
      <c r="J51" s="47">
        <f t="shared" si="9"/>
      </c>
      <c r="K51" s="43">
        <f t="shared" si="10"/>
        <v>0</v>
      </c>
      <c r="L51" s="43">
        <f t="shared" si="11"/>
        <v>0</v>
      </c>
      <c r="M51" s="43">
        <f t="shared" si="12"/>
        <v>0</v>
      </c>
      <c r="N51" s="43">
        <f t="shared" si="13"/>
        <v>0</v>
      </c>
      <c r="O51" s="43">
        <f t="shared" si="14"/>
        <v>0</v>
      </c>
      <c r="P51" s="43">
        <f t="shared" si="15"/>
        <v>0</v>
      </c>
      <c r="Q51" s="43">
        <f t="shared" si="16"/>
      </c>
      <c r="R51" s="43">
        <f t="shared" si="17"/>
        <v>0</v>
      </c>
      <c r="S51" s="43">
        <f t="shared" si="18"/>
        <v>0</v>
      </c>
      <c r="T51" s="43">
        <f t="shared" si="19"/>
        <v>0</v>
      </c>
      <c r="U51" s="43">
        <v>101</v>
      </c>
      <c r="V51" s="39" t="s">
        <v>292</v>
      </c>
      <c r="W51" s="50">
        <f>R10100501</f>
        <v>0</v>
      </c>
      <c r="X51" s="50">
        <f>R10100502</f>
        <v>0</v>
      </c>
      <c r="Y51" s="49">
        <v>0</v>
      </c>
      <c r="Z51" s="49">
        <v>0</v>
      </c>
    </row>
    <row r="52" spans="1:26" ht="12.75">
      <c r="A52" s="44">
        <f t="shared" si="0"/>
        <v>0</v>
      </c>
      <c r="B52" s="43">
        <f t="shared" si="1"/>
        <v>0</v>
      </c>
      <c r="C52" s="43">
        <f t="shared" si="2"/>
        <v>0</v>
      </c>
      <c r="D52" s="43">
        <f t="shared" si="3"/>
        <v>0</v>
      </c>
      <c r="E52" s="45">
        <f t="shared" si="4"/>
        <v>0</v>
      </c>
      <c r="F52" s="43">
        <f t="shared" si="5"/>
        <v>0</v>
      </c>
      <c r="G52" s="43">
        <f t="shared" si="6"/>
        <v>0</v>
      </c>
      <c r="H52" s="43">
        <f t="shared" si="7"/>
        <v>0</v>
      </c>
      <c r="I52" s="46">
        <f t="shared" si="8"/>
        <v>0</v>
      </c>
      <c r="J52" s="47">
        <f t="shared" si="9"/>
      </c>
      <c r="K52" s="43">
        <f t="shared" si="10"/>
        <v>0</v>
      </c>
      <c r="L52" s="43">
        <f t="shared" si="11"/>
        <v>0</v>
      </c>
      <c r="M52" s="43">
        <f t="shared" si="12"/>
        <v>0</v>
      </c>
      <c r="N52" s="43">
        <f t="shared" si="13"/>
        <v>0</v>
      </c>
      <c r="O52" s="43">
        <f t="shared" si="14"/>
        <v>0</v>
      </c>
      <c r="P52" s="43">
        <f t="shared" si="15"/>
        <v>0</v>
      </c>
      <c r="Q52" s="43">
        <f t="shared" si="16"/>
      </c>
      <c r="R52" s="43">
        <f t="shared" si="17"/>
        <v>0</v>
      </c>
      <c r="S52" s="43">
        <f t="shared" si="18"/>
        <v>0</v>
      </c>
      <c r="T52" s="43">
        <f t="shared" si="19"/>
        <v>0</v>
      </c>
      <c r="U52" s="43">
        <v>101</v>
      </c>
      <c r="V52" s="39" t="s">
        <v>294</v>
      </c>
      <c r="W52" s="50">
        <f>R10100511</f>
        <v>0</v>
      </c>
      <c r="X52" s="50">
        <f>R10100512</f>
        <v>0</v>
      </c>
      <c r="Y52" s="49">
        <v>0</v>
      </c>
      <c r="Z52" s="49">
        <v>0</v>
      </c>
    </row>
    <row r="53" spans="1:26" ht="12.75">
      <c r="A53" s="44">
        <f t="shared" si="0"/>
        <v>0</v>
      </c>
      <c r="B53" s="43">
        <f t="shared" si="1"/>
        <v>0</v>
      </c>
      <c r="C53" s="43">
        <f t="shared" si="2"/>
        <v>0</v>
      </c>
      <c r="D53" s="43">
        <f t="shared" si="3"/>
        <v>0</v>
      </c>
      <c r="E53" s="45">
        <f t="shared" si="4"/>
        <v>0</v>
      </c>
      <c r="F53" s="43">
        <f t="shared" si="5"/>
        <v>0</v>
      </c>
      <c r="G53" s="43">
        <f t="shared" si="6"/>
        <v>0</v>
      </c>
      <c r="H53" s="43">
        <f t="shared" si="7"/>
        <v>0</v>
      </c>
      <c r="I53" s="46">
        <f t="shared" si="8"/>
        <v>0</v>
      </c>
      <c r="J53" s="47">
        <f t="shared" si="9"/>
      </c>
      <c r="K53" s="43">
        <f t="shared" si="10"/>
        <v>0</v>
      </c>
      <c r="L53" s="43">
        <f t="shared" si="11"/>
        <v>0</v>
      </c>
      <c r="M53" s="43">
        <f t="shared" si="12"/>
        <v>0</v>
      </c>
      <c r="N53" s="43">
        <f t="shared" si="13"/>
        <v>0</v>
      </c>
      <c r="O53" s="43">
        <f t="shared" si="14"/>
        <v>0</v>
      </c>
      <c r="P53" s="43">
        <f t="shared" si="15"/>
        <v>0</v>
      </c>
      <c r="Q53" s="43">
        <f t="shared" si="16"/>
      </c>
      <c r="R53" s="43">
        <f t="shared" si="17"/>
        <v>0</v>
      </c>
      <c r="S53" s="43">
        <f t="shared" si="18"/>
        <v>0</v>
      </c>
      <c r="T53" s="43">
        <f t="shared" si="19"/>
        <v>0</v>
      </c>
      <c r="U53" s="43">
        <v>101</v>
      </c>
      <c r="V53" s="39" t="s">
        <v>296</v>
      </c>
      <c r="W53" s="50">
        <f>R10100521</f>
        <v>0</v>
      </c>
      <c r="X53" s="50">
        <f>R10100522</f>
        <v>0</v>
      </c>
      <c r="Y53" s="49">
        <v>0</v>
      </c>
      <c r="Z53" s="49">
        <v>0</v>
      </c>
    </row>
    <row r="54" spans="1:26" ht="12.75">
      <c r="A54" s="44">
        <f t="shared" si="0"/>
        <v>0</v>
      </c>
      <c r="B54" s="43">
        <f t="shared" si="1"/>
        <v>0</v>
      </c>
      <c r="C54" s="43">
        <f t="shared" si="2"/>
        <v>0</v>
      </c>
      <c r="D54" s="43">
        <f t="shared" si="3"/>
        <v>0</v>
      </c>
      <c r="E54" s="45">
        <f t="shared" si="4"/>
        <v>0</v>
      </c>
      <c r="F54" s="43">
        <f t="shared" si="5"/>
        <v>0</v>
      </c>
      <c r="G54" s="43">
        <f t="shared" si="6"/>
        <v>0</v>
      </c>
      <c r="H54" s="43">
        <f t="shared" si="7"/>
        <v>0</v>
      </c>
      <c r="I54" s="46">
        <f t="shared" si="8"/>
        <v>0</v>
      </c>
      <c r="J54" s="47">
        <f t="shared" si="9"/>
      </c>
      <c r="K54" s="43">
        <f t="shared" si="10"/>
        <v>0</v>
      </c>
      <c r="L54" s="43">
        <f t="shared" si="11"/>
        <v>0</v>
      </c>
      <c r="M54" s="43">
        <f t="shared" si="12"/>
        <v>0</v>
      </c>
      <c r="N54" s="43">
        <f t="shared" si="13"/>
        <v>0</v>
      </c>
      <c r="O54" s="43">
        <f t="shared" si="14"/>
        <v>0</v>
      </c>
      <c r="P54" s="43">
        <f t="shared" si="15"/>
        <v>0</v>
      </c>
      <c r="Q54" s="43">
        <f t="shared" si="16"/>
      </c>
      <c r="R54" s="43">
        <f t="shared" si="17"/>
        <v>0</v>
      </c>
      <c r="S54" s="43">
        <f t="shared" si="18"/>
        <v>0</v>
      </c>
      <c r="T54" s="43">
        <f t="shared" si="19"/>
        <v>0</v>
      </c>
      <c r="U54" s="43">
        <v>101</v>
      </c>
      <c r="V54" s="39" t="s">
        <v>298</v>
      </c>
      <c r="W54" s="48">
        <f>R10100531</f>
        <v>0</v>
      </c>
      <c r="X54" s="48">
        <f>R10100532</f>
        <v>0</v>
      </c>
      <c r="Y54" s="49">
        <v>0</v>
      </c>
      <c r="Z54" s="49">
        <v>0</v>
      </c>
    </row>
    <row r="55" spans="1:26" ht="12.75">
      <c r="A55" s="44">
        <f t="shared" si="0"/>
        <v>0</v>
      </c>
      <c r="B55" s="43">
        <f t="shared" si="1"/>
        <v>0</v>
      </c>
      <c r="C55" s="43">
        <f t="shared" si="2"/>
        <v>0</v>
      </c>
      <c r="D55" s="43">
        <f t="shared" si="3"/>
        <v>0</v>
      </c>
      <c r="E55" s="45">
        <f t="shared" si="4"/>
        <v>0</v>
      </c>
      <c r="F55" s="43">
        <f t="shared" si="5"/>
        <v>0</v>
      </c>
      <c r="G55" s="43">
        <f t="shared" si="6"/>
        <v>0</v>
      </c>
      <c r="H55" s="43">
        <f t="shared" si="7"/>
        <v>0</v>
      </c>
      <c r="I55" s="46">
        <f t="shared" si="8"/>
        <v>0</v>
      </c>
      <c r="J55" s="47">
        <f t="shared" si="9"/>
      </c>
      <c r="K55" s="43">
        <f t="shared" si="10"/>
        <v>0</v>
      </c>
      <c r="L55" s="43">
        <f t="shared" si="11"/>
        <v>0</v>
      </c>
      <c r="M55" s="43">
        <f t="shared" si="12"/>
        <v>0</v>
      </c>
      <c r="N55" s="43">
        <f t="shared" si="13"/>
        <v>0</v>
      </c>
      <c r="O55" s="43">
        <f t="shared" si="14"/>
        <v>0</v>
      </c>
      <c r="P55" s="43">
        <f t="shared" si="15"/>
        <v>0</v>
      </c>
      <c r="Q55" s="43">
        <f t="shared" si="16"/>
      </c>
      <c r="R55" s="43">
        <f t="shared" si="17"/>
        <v>0</v>
      </c>
      <c r="S55" s="43">
        <f t="shared" si="18"/>
        <v>0</v>
      </c>
      <c r="T55" s="43">
        <f t="shared" si="19"/>
        <v>0</v>
      </c>
      <c r="U55" s="43">
        <v>101</v>
      </c>
      <c r="V55" s="39" t="s">
        <v>300</v>
      </c>
      <c r="W55" s="48">
        <f>R10100541</f>
        <v>0</v>
      </c>
      <c r="X55" s="48">
        <f>R10100542</f>
        <v>0</v>
      </c>
      <c r="Y55" s="49">
        <v>0</v>
      </c>
      <c r="Z55" s="49">
        <v>0</v>
      </c>
    </row>
    <row r="56" spans="1:26" ht="12.75">
      <c r="A56" s="44">
        <f t="shared" si="0"/>
        <v>0</v>
      </c>
      <c r="B56" s="43">
        <f t="shared" si="1"/>
        <v>0</v>
      </c>
      <c r="C56" s="43">
        <f t="shared" si="2"/>
        <v>0</v>
      </c>
      <c r="D56" s="43">
        <f t="shared" si="3"/>
        <v>0</v>
      </c>
      <c r="E56" s="45">
        <f t="shared" si="4"/>
        <v>0</v>
      </c>
      <c r="F56" s="43">
        <f t="shared" si="5"/>
        <v>0</v>
      </c>
      <c r="G56" s="43">
        <f t="shared" si="6"/>
        <v>0</v>
      </c>
      <c r="H56" s="43">
        <f t="shared" si="7"/>
        <v>0</v>
      </c>
      <c r="I56" s="46">
        <f t="shared" si="8"/>
        <v>0</v>
      </c>
      <c r="J56" s="47">
        <f t="shared" si="9"/>
      </c>
      <c r="K56" s="43">
        <f t="shared" si="10"/>
        <v>0</v>
      </c>
      <c r="L56" s="43">
        <f t="shared" si="11"/>
        <v>0</v>
      </c>
      <c r="M56" s="43">
        <f t="shared" si="12"/>
        <v>0</v>
      </c>
      <c r="N56" s="43">
        <f t="shared" si="13"/>
        <v>0</v>
      </c>
      <c r="O56" s="43">
        <f t="shared" si="14"/>
        <v>0</v>
      </c>
      <c r="P56" s="43">
        <f t="shared" si="15"/>
        <v>0</v>
      </c>
      <c r="Q56" s="43">
        <f t="shared" si="16"/>
      </c>
      <c r="R56" s="43">
        <f t="shared" si="17"/>
        <v>0</v>
      </c>
      <c r="S56" s="43">
        <f t="shared" si="18"/>
        <v>0</v>
      </c>
      <c r="T56" s="43">
        <f t="shared" si="19"/>
        <v>0</v>
      </c>
      <c r="U56" s="43">
        <v>101</v>
      </c>
      <c r="V56" s="39" t="s">
        <v>302</v>
      </c>
      <c r="W56" s="50">
        <f>R10100551</f>
        <v>0</v>
      </c>
      <c r="X56" s="50">
        <f>R10100552</f>
        <v>0</v>
      </c>
      <c r="Y56" s="49">
        <v>0</v>
      </c>
      <c r="Z56" s="49">
        <v>0</v>
      </c>
    </row>
    <row r="57" spans="1:26" ht="12.75">
      <c r="A57" s="44">
        <f t="shared" si="0"/>
        <v>0</v>
      </c>
      <c r="B57" s="43">
        <f t="shared" si="1"/>
        <v>0</v>
      </c>
      <c r="C57" s="43">
        <f t="shared" si="2"/>
        <v>0</v>
      </c>
      <c r="D57" s="43">
        <f t="shared" si="3"/>
        <v>0</v>
      </c>
      <c r="E57" s="45">
        <f t="shared" si="4"/>
        <v>0</v>
      </c>
      <c r="F57" s="43">
        <f t="shared" si="5"/>
        <v>0</v>
      </c>
      <c r="G57" s="43">
        <f t="shared" si="6"/>
        <v>0</v>
      </c>
      <c r="H57" s="43">
        <f t="shared" si="7"/>
        <v>0</v>
      </c>
      <c r="I57" s="46">
        <f t="shared" si="8"/>
        <v>0</v>
      </c>
      <c r="J57" s="47">
        <f t="shared" si="9"/>
      </c>
      <c r="K57" s="43">
        <f t="shared" si="10"/>
        <v>0</v>
      </c>
      <c r="L57" s="43">
        <f t="shared" si="11"/>
        <v>0</v>
      </c>
      <c r="M57" s="43">
        <f t="shared" si="12"/>
        <v>0</v>
      </c>
      <c r="N57" s="43">
        <f t="shared" si="13"/>
        <v>0</v>
      </c>
      <c r="O57" s="43">
        <f t="shared" si="14"/>
        <v>0</v>
      </c>
      <c r="P57" s="43">
        <f t="shared" si="15"/>
        <v>0</v>
      </c>
      <c r="Q57" s="43">
        <f t="shared" si="16"/>
      </c>
      <c r="R57" s="43">
        <f t="shared" si="17"/>
        <v>0</v>
      </c>
      <c r="S57" s="43">
        <f t="shared" si="18"/>
        <v>0</v>
      </c>
      <c r="T57" s="43">
        <f t="shared" si="19"/>
        <v>0</v>
      </c>
      <c r="U57" s="43">
        <v>101</v>
      </c>
      <c r="V57" s="39" t="s">
        <v>304</v>
      </c>
      <c r="W57" s="50">
        <f>R10100561</f>
        <v>0</v>
      </c>
      <c r="X57" s="50">
        <f>R10100562</f>
        <v>0</v>
      </c>
      <c r="Y57" s="49">
        <v>0</v>
      </c>
      <c r="Z57" s="49">
        <v>0</v>
      </c>
    </row>
    <row r="58" spans="1:26" ht="12.75">
      <c r="A58" s="44">
        <f t="shared" si="0"/>
        <v>0</v>
      </c>
      <c r="B58" s="43">
        <f t="shared" si="1"/>
        <v>0</v>
      </c>
      <c r="C58" s="43">
        <f t="shared" si="2"/>
        <v>0</v>
      </c>
      <c r="D58" s="43">
        <f t="shared" si="3"/>
        <v>0</v>
      </c>
      <c r="E58" s="45">
        <f t="shared" si="4"/>
        <v>0</v>
      </c>
      <c r="F58" s="43">
        <f t="shared" si="5"/>
        <v>0</v>
      </c>
      <c r="G58" s="43">
        <f t="shared" si="6"/>
        <v>0</v>
      </c>
      <c r="H58" s="43">
        <f t="shared" si="7"/>
        <v>0</v>
      </c>
      <c r="I58" s="46">
        <f t="shared" si="8"/>
        <v>0</v>
      </c>
      <c r="J58" s="47">
        <f t="shared" si="9"/>
      </c>
      <c r="K58" s="43">
        <f t="shared" si="10"/>
        <v>0</v>
      </c>
      <c r="L58" s="43">
        <f t="shared" si="11"/>
        <v>0</v>
      </c>
      <c r="M58" s="43">
        <f t="shared" si="12"/>
        <v>0</v>
      </c>
      <c r="N58" s="43">
        <f t="shared" si="13"/>
        <v>0</v>
      </c>
      <c r="O58" s="43">
        <f t="shared" si="14"/>
        <v>0</v>
      </c>
      <c r="P58" s="43">
        <f t="shared" si="15"/>
        <v>0</v>
      </c>
      <c r="Q58" s="43">
        <f t="shared" si="16"/>
      </c>
      <c r="R58" s="43">
        <f t="shared" si="17"/>
        <v>0</v>
      </c>
      <c r="S58" s="43">
        <f t="shared" si="18"/>
        <v>0</v>
      </c>
      <c r="T58" s="43">
        <f t="shared" si="19"/>
        <v>0</v>
      </c>
      <c r="U58" s="43">
        <v>101</v>
      </c>
      <c r="V58" s="39" t="s">
        <v>306</v>
      </c>
      <c r="W58" s="50">
        <f>R10100571</f>
        <v>0</v>
      </c>
      <c r="X58" s="50">
        <f>R10100572</f>
        <v>0</v>
      </c>
      <c r="Y58" s="49">
        <v>0</v>
      </c>
      <c r="Z58" s="49">
        <v>0</v>
      </c>
    </row>
    <row r="59" spans="1:26" ht="12.75">
      <c r="A59" s="44">
        <f t="shared" si="0"/>
        <v>0</v>
      </c>
      <c r="B59" s="43">
        <f t="shared" si="1"/>
        <v>0</v>
      </c>
      <c r="C59" s="43">
        <f t="shared" si="2"/>
        <v>0</v>
      </c>
      <c r="D59" s="43">
        <f t="shared" si="3"/>
        <v>0</v>
      </c>
      <c r="E59" s="45">
        <f t="shared" si="4"/>
        <v>0</v>
      </c>
      <c r="F59" s="43">
        <f t="shared" si="5"/>
        <v>0</v>
      </c>
      <c r="G59" s="43">
        <f t="shared" si="6"/>
        <v>0</v>
      </c>
      <c r="H59" s="43">
        <f t="shared" si="7"/>
        <v>0</v>
      </c>
      <c r="I59" s="46">
        <f t="shared" si="8"/>
        <v>0</v>
      </c>
      <c r="J59" s="47">
        <f t="shared" si="9"/>
      </c>
      <c r="K59" s="43">
        <f t="shared" si="10"/>
        <v>0</v>
      </c>
      <c r="L59" s="43">
        <f t="shared" si="11"/>
        <v>0</v>
      </c>
      <c r="M59" s="43">
        <f t="shared" si="12"/>
        <v>0</v>
      </c>
      <c r="N59" s="43">
        <f t="shared" si="13"/>
        <v>0</v>
      </c>
      <c r="O59" s="43">
        <f t="shared" si="14"/>
        <v>0</v>
      </c>
      <c r="P59" s="43">
        <f t="shared" si="15"/>
        <v>0</v>
      </c>
      <c r="Q59" s="43">
        <f t="shared" si="16"/>
      </c>
      <c r="R59" s="43">
        <f t="shared" si="17"/>
        <v>0</v>
      </c>
      <c r="S59" s="43">
        <f t="shared" si="18"/>
        <v>0</v>
      </c>
      <c r="T59" s="43">
        <f t="shared" si="19"/>
        <v>0</v>
      </c>
      <c r="U59" s="43">
        <v>101</v>
      </c>
      <c r="V59" s="39" t="s">
        <v>308</v>
      </c>
      <c r="W59" s="50">
        <f>R10100581</f>
        <v>0</v>
      </c>
      <c r="X59" s="50">
        <f>R10100582</f>
        <v>0</v>
      </c>
      <c r="Y59" s="49">
        <v>0</v>
      </c>
      <c r="Z59" s="49">
        <v>0</v>
      </c>
    </row>
    <row r="60" spans="1:26" ht="12.75">
      <c r="A60" s="44">
        <f t="shared" si="0"/>
        <v>0</v>
      </c>
      <c r="B60" s="43">
        <f t="shared" si="1"/>
        <v>0</v>
      </c>
      <c r="C60" s="43">
        <f t="shared" si="2"/>
        <v>0</v>
      </c>
      <c r="D60" s="43">
        <f t="shared" si="3"/>
        <v>0</v>
      </c>
      <c r="E60" s="45">
        <f t="shared" si="4"/>
        <v>0</v>
      </c>
      <c r="F60" s="43">
        <f t="shared" si="5"/>
        <v>0</v>
      </c>
      <c r="G60" s="43">
        <f t="shared" si="6"/>
        <v>0</v>
      </c>
      <c r="H60" s="43">
        <f t="shared" si="7"/>
        <v>0</v>
      </c>
      <c r="I60" s="46">
        <f t="shared" si="8"/>
        <v>0</v>
      </c>
      <c r="J60" s="47">
        <f t="shared" si="9"/>
      </c>
      <c r="K60" s="43">
        <f t="shared" si="10"/>
        <v>0</v>
      </c>
      <c r="L60" s="43">
        <f t="shared" si="11"/>
        <v>0</v>
      </c>
      <c r="M60" s="43">
        <f t="shared" si="12"/>
        <v>0</v>
      </c>
      <c r="N60" s="43">
        <f t="shared" si="13"/>
        <v>0</v>
      </c>
      <c r="O60" s="43">
        <f t="shared" si="14"/>
        <v>0</v>
      </c>
      <c r="P60" s="43">
        <f t="shared" si="15"/>
        <v>0</v>
      </c>
      <c r="Q60" s="43">
        <f t="shared" si="16"/>
      </c>
      <c r="R60" s="43">
        <f t="shared" si="17"/>
        <v>0</v>
      </c>
      <c r="S60" s="43">
        <f t="shared" si="18"/>
        <v>0</v>
      </c>
      <c r="T60" s="43">
        <f t="shared" si="19"/>
        <v>0</v>
      </c>
      <c r="U60" s="43">
        <v>101</v>
      </c>
      <c r="V60" s="39" t="s">
        <v>310</v>
      </c>
      <c r="W60" s="50">
        <f>R10100591</f>
        <v>0</v>
      </c>
      <c r="X60" s="50">
        <f>R10100592</f>
        <v>0</v>
      </c>
      <c r="Y60" s="49">
        <v>0</v>
      </c>
      <c r="Z60" s="49">
        <v>0</v>
      </c>
    </row>
    <row r="61" spans="1:26" ht="12.75">
      <c r="A61" s="44">
        <f t="shared" si="0"/>
        <v>0</v>
      </c>
      <c r="B61" s="43">
        <f t="shared" si="1"/>
        <v>0</v>
      </c>
      <c r="C61" s="43">
        <f t="shared" si="2"/>
        <v>0</v>
      </c>
      <c r="D61" s="43">
        <f t="shared" si="3"/>
        <v>0</v>
      </c>
      <c r="E61" s="45">
        <f t="shared" si="4"/>
        <v>0</v>
      </c>
      <c r="F61" s="43">
        <f t="shared" si="5"/>
        <v>0</v>
      </c>
      <c r="G61" s="43">
        <f t="shared" si="6"/>
        <v>0</v>
      </c>
      <c r="H61" s="43">
        <f t="shared" si="7"/>
        <v>0</v>
      </c>
      <c r="I61" s="46">
        <f t="shared" si="8"/>
        <v>0</v>
      </c>
      <c r="J61" s="47">
        <f t="shared" si="9"/>
      </c>
      <c r="K61" s="43">
        <f t="shared" si="10"/>
        <v>0</v>
      </c>
      <c r="L61" s="43">
        <f t="shared" si="11"/>
        <v>0</v>
      </c>
      <c r="M61" s="43">
        <f t="shared" si="12"/>
        <v>0</v>
      </c>
      <c r="N61" s="43">
        <f t="shared" si="13"/>
        <v>0</v>
      </c>
      <c r="O61" s="43">
        <f t="shared" si="14"/>
        <v>0</v>
      </c>
      <c r="P61" s="43">
        <f t="shared" si="15"/>
        <v>0</v>
      </c>
      <c r="Q61" s="43">
        <f t="shared" si="16"/>
      </c>
      <c r="R61" s="43">
        <f t="shared" si="17"/>
        <v>0</v>
      </c>
      <c r="S61" s="43">
        <f t="shared" si="18"/>
        <v>0</v>
      </c>
      <c r="T61" s="43">
        <f t="shared" si="19"/>
        <v>0</v>
      </c>
      <c r="U61" s="43">
        <v>101</v>
      </c>
      <c r="V61" s="39" t="s">
        <v>312</v>
      </c>
      <c r="W61" s="50">
        <f>R10100601</f>
        <v>0</v>
      </c>
      <c r="X61" s="50">
        <f>R10100602</f>
        <v>0</v>
      </c>
      <c r="Y61" s="49">
        <v>0</v>
      </c>
      <c r="Z61" s="49">
        <v>0</v>
      </c>
    </row>
    <row r="62" spans="1:26" ht="12.75">
      <c r="A62" s="44">
        <f t="shared" si="0"/>
        <v>0</v>
      </c>
      <c r="B62" s="43">
        <f t="shared" si="1"/>
        <v>0</v>
      </c>
      <c r="C62" s="43">
        <f t="shared" si="2"/>
        <v>0</v>
      </c>
      <c r="D62" s="43">
        <f t="shared" si="3"/>
        <v>0</v>
      </c>
      <c r="E62" s="45">
        <f t="shared" si="4"/>
        <v>0</v>
      </c>
      <c r="F62" s="43">
        <f t="shared" si="5"/>
        <v>0</v>
      </c>
      <c r="G62" s="43">
        <f t="shared" si="6"/>
        <v>0</v>
      </c>
      <c r="H62" s="43">
        <f t="shared" si="7"/>
        <v>0</v>
      </c>
      <c r="I62" s="46">
        <f t="shared" si="8"/>
        <v>0</v>
      </c>
      <c r="J62" s="47">
        <f t="shared" si="9"/>
      </c>
      <c r="K62" s="43">
        <f t="shared" si="10"/>
        <v>0</v>
      </c>
      <c r="L62" s="43">
        <f t="shared" si="11"/>
        <v>0</v>
      </c>
      <c r="M62" s="43">
        <f t="shared" si="12"/>
        <v>0</v>
      </c>
      <c r="N62" s="43">
        <f t="shared" si="13"/>
        <v>0</v>
      </c>
      <c r="O62" s="43">
        <f t="shared" si="14"/>
        <v>0</v>
      </c>
      <c r="P62" s="43">
        <f t="shared" si="15"/>
        <v>0</v>
      </c>
      <c r="Q62" s="43">
        <f t="shared" si="16"/>
      </c>
      <c r="R62" s="43">
        <f t="shared" si="17"/>
        <v>0</v>
      </c>
      <c r="S62" s="43">
        <f t="shared" si="18"/>
        <v>0</v>
      </c>
      <c r="T62" s="43">
        <f t="shared" si="19"/>
        <v>0</v>
      </c>
      <c r="U62" s="43">
        <v>101</v>
      </c>
      <c r="V62" s="39" t="s">
        <v>314</v>
      </c>
      <c r="W62" s="50">
        <f>R10100611</f>
        <v>0</v>
      </c>
      <c r="X62" s="50">
        <f>R10100612</f>
        <v>0</v>
      </c>
      <c r="Y62" s="49">
        <v>0</v>
      </c>
      <c r="Z62" s="49">
        <v>0</v>
      </c>
    </row>
    <row r="63" spans="1:26" ht="12.75">
      <c r="A63" s="44">
        <f t="shared" si="0"/>
        <v>0</v>
      </c>
      <c r="B63" s="43">
        <f t="shared" si="1"/>
        <v>0</v>
      </c>
      <c r="C63" s="43">
        <f t="shared" si="2"/>
        <v>0</v>
      </c>
      <c r="D63" s="43">
        <f t="shared" si="3"/>
        <v>0</v>
      </c>
      <c r="E63" s="45">
        <f t="shared" si="4"/>
        <v>0</v>
      </c>
      <c r="F63" s="43">
        <f t="shared" si="5"/>
        <v>0</v>
      </c>
      <c r="G63" s="43">
        <f t="shared" si="6"/>
        <v>0</v>
      </c>
      <c r="H63" s="43">
        <f t="shared" si="7"/>
        <v>0</v>
      </c>
      <c r="I63" s="46">
        <f t="shared" si="8"/>
        <v>0</v>
      </c>
      <c r="J63" s="47">
        <f t="shared" si="9"/>
      </c>
      <c r="K63" s="43">
        <f t="shared" si="10"/>
        <v>0</v>
      </c>
      <c r="L63" s="43">
        <f t="shared" si="11"/>
        <v>0</v>
      </c>
      <c r="M63" s="43">
        <f t="shared" si="12"/>
        <v>0</v>
      </c>
      <c r="N63" s="43">
        <f t="shared" si="13"/>
        <v>0</v>
      </c>
      <c r="O63" s="43">
        <f t="shared" si="14"/>
        <v>0</v>
      </c>
      <c r="P63" s="43">
        <f t="shared" si="15"/>
        <v>0</v>
      </c>
      <c r="Q63" s="43">
        <f t="shared" si="16"/>
      </c>
      <c r="R63" s="43">
        <f t="shared" si="17"/>
        <v>0</v>
      </c>
      <c r="S63" s="43">
        <f t="shared" si="18"/>
        <v>0</v>
      </c>
      <c r="T63" s="43">
        <f t="shared" si="19"/>
        <v>0</v>
      </c>
      <c r="U63" s="43">
        <v>101</v>
      </c>
      <c r="V63" s="39" t="s">
        <v>1107</v>
      </c>
      <c r="W63" s="50">
        <f>R10100621</f>
        <v>0</v>
      </c>
      <c r="X63" s="50">
        <f>R10100622</f>
        <v>0</v>
      </c>
      <c r="Y63" s="49">
        <v>0</v>
      </c>
      <c r="Z63" s="49">
        <v>0</v>
      </c>
    </row>
    <row r="64" spans="1:26" ht="12.75">
      <c r="A64" s="44">
        <f t="shared" si="0"/>
        <v>0</v>
      </c>
      <c r="B64" s="43">
        <f t="shared" si="1"/>
        <v>0</v>
      </c>
      <c r="C64" s="43">
        <f t="shared" si="2"/>
        <v>0</v>
      </c>
      <c r="D64" s="43">
        <f t="shared" si="3"/>
        <v>0</v>
      </c>
      <c r="E64" s="45">
        <f t="shared" si="4"/>
        <v>0</v>
      </c>
      <c r="F64" s="43">
        <f t="shared" si="5"/>
        <v>0</v>
      </c>
      <c r="G64" s="43">
        <f t="shared" si="6"/>
        <v>0</v>
      </c>
      <c r="H64" s="43">
        <f t="shared" si="7"/>
        <v>0</v>
      </c>
      <c r="I64" s="46">
        <f t="shared" si="8"/>
        <v>0</v>
      </c>
      <c r="J64" s="47">
        <f t="shared" si="9"/>
      </c>
      <c r="K64" s="43">
        <f t="shared" si="10"/>
        <v>0</v>
      </c>
      <c r="L64" s="43">
        <f t="shared" si="11"/>
        <v>0</v>
      </c>
      <c r="M64" s="43">
        <f t="shared" si="12"/>
        <v>0</v>
      </c>
      <c r="N64" s="43">
        <f t="shared" si="13"/>
        <v>0</v>
      </c>
      <c r="O64" s="43">
        <f t="shared" si="14"/>
        <v>0</v>
      </c>
      <c r="P64" s="43">
        <f t="shared" si="15"/>
        <v>0</v>
      </c>
      <c r="Q64" s="43">
        <f t="shared" si="16"/>
      </c>
      <c r="R64" s="43">
        <f t="shared" si="17"/>
        <v>0</v>
      </c>
      <c r="S64" s="43">
        <f t="shared" si="18"/>
        <v>0</v>
      </c>
      <c r="T64" s="43">
        <f t="shared" si="19"/>
        <v>0</v>
      </c>
      <c r="U64" s="43">
        <v>101</v>
      </c>
      <c r="V64" s="39" t="s">
        <v>1109</v>
      </c>
      <c r="W64" s="50">
        <f>R10100631</f>
        <v>0</v>
      </c>
      <c r="X64" s="50">
        <f>R10100632</f>
        <v>0</v>
      </c>
      <c r="Y64" s="49">
        <v>0</v>
      </c>
      <c r="Z64" s="49">
        <v>0</v>
      </c>
    </row>
    <row r="65" spans="1:26" ht="12.75">
      <c r="A65" s="44">
        <f t="shared" si="0"/>
        <v>0</v>
      </c>
      <c r="B65" s="43">
        <f t="shared" si="1"/>
        <v>0</v>
      </c>
      <c r="C65" s="43">
        <f t="shared" si="2"/>
        <v>0</v>
      </c>
      <c r="D65" s="43">
        <f t="shared" si="3"/>
        <v>0</v>
      </c>
      <c r="E65" s="45">
        <f t="shared" si="4"/>
        <v>0</v>
      </c>
      <c r="F65" s="43">
        <f t="shared" si="5"/>
        <v>0</v>
      </c>
      <c r="G65" s="43">
        <f t="shared" si="6"/>
        <v>0</v>
      </c>
      <c r="H65" s="43">
        <f t="shared" si="7"/>
        <v>0</v>
      </c>
      <c r="I65" s="46">
        <f t="shared" si="8"/>
        <v>0</v>
      </c>
      <c r="J65" s="47">
        <f t="shared" si="9"/>
      </c>
      <c r="K65" s="43">
        <f t="shared" si="10"/>
        <v>0</v>
      </c>
      <c r="L65" s="43">
        <f t="shared" si="11"/>
        <v>0</v>
      </c>
      <c r="M65" s="43">
        <f t="shared" si="12"/>
        <v>0</v>
      </c>
      <c r="N65" s="43">
        <f t="shared" si="13"/>
        <v>0</v>
      </c>
      <c r="O65" s="43">
        <f t="shared" si="14"/>
        <v>0</v>
      </c>
      <c r="P65" s="43">
        <f t="shared" si="15"/>
        <v>0</v>
      </c>
      <c r="Q65" s="43">
        <f t="shared" si="16"/>
      </c>
      <c r="R65" s="43">
        <f t="shared" si="17"/>
        <v>0</v>
      </c>
      <c r="S65" s="43">
        <f t="shared" si="18"/>
        <v>0</v>
      </c>
      <c r="T65" s="43">
        <f t="shared" si="19"/>
        <v>0</v>
      </c>
      <c r="U65" s="43">
        <v>101</v>
      </c>
      <c r="V65" s="39" t="s">
        <v>1110</v>
      </c>
      <c r="W65" s="50">
        <f>R10100641</f>
        <v>0</v>
      </c>
      <c r="X65" s="50">
        <f>R10100642</f>
        <v>0</v>
      </c>
      <c r="Y65" s="49">
        <v>0</v>
      </c>
      <c r="Z65" s="49">
        <v>0</v>
      </c>
    </row>
    <row r="66" spans="1:26" ht="12.75">
      <c r="A66" s="44">
        <f aca="true" t="shared" si="20" ref="A66:A129">IdentICO</f>
        <v>0</v>
      </c>
      <c r="B66" s="43">
        <f aca="true" t="shared" si="21" ref="B66:B129">IdentNazov</f>
        <v>0</v>
      </c>
      <c r="C66" s="43">
        <f aca="true" t="shared" si="22" ref="C66:C129">IdentUlica</f>
        <v>0</v>
      </c>
      <c r="D66" s="43">
        <f aca="true" t="shared" si="23" ref="D66:D129">IdentObec</f>
        <v>0</v>
      </c>
      <c r="E66" s="45">
        <f aca="true" t="shared" si="24" ref="E66:E129">IdentPSC</f>
        <v>0</v>
      </c>
      <c r="F66" s="43">
        <f aca="true" t="shared" si="25" ref="F66:F129">IdentKontakt</f>
        <v>0</v>
      </c>
      <c r="G66" s="43">
        <f aca="true" t="shared" si="26" ref="G66:G129">IdentTelefon</f>
        <v>0</v>
      </c>
      <c r="H66" s="43">
        <f aca="true" t="shared" si="27" ref="H66:H129">IdentOkresKod</f>
        <v>0</v>
      </c>
      <c r="I66" s="46">
        <f aca="true" t="shared" si="28" ref="I66:I129">IdentRegCislo</f>
        <v>0</v>
      </c>
      <c r="J66" s="47">
        <f aca="true" t="shared" si="29" ref="J66:J129">LEFT(IdentKOD1,2)</f>
      </c>
      <c r="K66" s="43">
        <f aca="true" t="shared" si="30" ref="K66:K129">IdentKOD2</f>
        <v>0</v>
      </c>
      <c r="L66" s="43">
        <f aca="true" t="shared" si="31" ref="L66:L129">IdentKOD3</f>
        <v>0</v>
      </c>
      <c r="M66" s="43">
        <f aca="true" t="shared" si="32" ref="M66:M129">IdentKOD4</f>
        <v>0</v>
      </c>
      <c r="N66" s="43">
        <f aca="true" t="shared" si="33" ref="N66:N129">IdentKOD5</f>
        <v>0</v>
      </c>
      <c r="O66" s="43">
        <f aca="true" t="shared" si="34" ref="O66:O129">IdentKOD6</f>
        <v>0</v>
      </c>
      <c r="P66" s="43">
        <f aca="true" t="shared" si="35" ref="P66:P129">IdentKOD7</f>
        <v>0</v>
      </c>
      <c r="Q66" s="43">
        <f aca="true" t="shared" si="36" ref="Q66:Q129">LEFT(IdentKOD8,1)</f>
      </c>
      <c r="R66" s="43">
        <f aca="true" t="shared" si="37" ref="R66:R129">IdentKOD9</f>
        <v>0</v>
      </c>
      <c r="S66" s="43">
        <f aca="true" t="shared" si="38" ref="S66:S129">IdentZdruzenie</f>
        <v>0</v>
      </c>
      <c r="T66" s="43">
        <f aca="true" t="shared" si="39" ref="T66:T129">IdentKOD10</f>
        <v>0</v>
      </c>
      <c r="U66" s="43">
        <v>101</v>
      </c>
      <c r="V66" s="39" t="s">
        <v>1111</v>
      </c>
      <c r="W66" s="50">
        <f>R10100651</f>
        <v>0</v>
      </c>
      <c r="X66" s="50">
        <f>R10100652</f>
        <v>0</v>
      </c>
      <c r="Y66" s="49">
        <v>0</v>
      </c>
      <c r="Z66" s="49">
        <v>0</v>
      </c>
    </row>
    <row r="67" spans="1:26" ht="12.75">
      <c r="A67" s="44">
        <f t="shared" si="20"/>
        <v>0</v>
      </c>
      <c r="B67" s="43">
        <f t="shared" si="21"/>
        <v>0</v>
      </c>
      <c r="C67" s="43">
        <f t="shared" si="22"/>
        <v>0</v>
      </c>
      <c r="D67" s="43">
        <f t="shared" si="23"/>
        <v>0</v>
      </c>
      <c r="E67" s="45">
        <f t="shared" si="24"/>
        <v>0</v>
      </c>
      <c r="F67" s="43">
        <f t="shared" si="25"/>
        <v>0</v>
      </c>
      <c r="G67" s="43">
        <f t="shared" si="26"/>
        <v>0</v>
      </c>
      <c r="H67" s="43">
        <f t="shared" si="27"/>
        <v>0</v>
      </c>
      <c r="I67" s="46">
        <f t="shared" si="28"/>
        <v>0</v>
      </c>
      <c r="J67" s="47">
        <f t="shared" si="29"/>
      </c>
      <c r="K67" s="43">
        <f t="shared" si="30"/>
        <v>0</v>
      </c>
      <c r="L67" s="43">
        <f t="shared" si="31"/>
        <v>0</v>
      </c>
      <c r="M67" s="43">
        <f t="shared" si="32"/>
        <v>0</v>
      </c>
      <c r="N67" s="43">
        <f t="shared" si="33"/>
        <v>0</v>
      </c>
      <c r="O67" s="43">
        <f t="shared" si="34"/>
        <v>0</v>
      </c>
      <c r="P67" s="43">
        <f t="shared" si="35"/>
        <v>0</v>
      </c>
      <c r="Q67" s="43">
        <f t="shared" si="36"/>
      </c>
      <c r="R67" s="43">
        <f t="shared" si="37"/>
        <v>0</v>
      </c>
      <c r="S67" s="43">
        <f t="shared" si="38"/>
        <v>0</v>
      </c>
      <c r="T67" s="43">
        <f t="shared" si="39"/>
        <v>0</v>
      </c>
      <c r="U67" s="43">
        <v>101</v>
      </c>
      <c r="V67" s="39" t="s">
        <v>1113</v>
      </c>
      <c r="W67" s="48">
        <f>R10100661</f>
        <v>0</v>
      </c>
      <c r="X67" s="48">
        <f>R10100662</f>
        <v>0</v>
      </c>
      <c r="Y67" s="49">
        <v>0</v>
      </c>
      <c r="Z67" s="49">
        <v>0</v>
      </c>
    </row>
    <row r="68" spans="1:26" ht="12.75">
      <c r="A68" s="44">
        <f t="shared" si="20"/>
        <v>0</v>
      </c>
      <c r="B68" s="43">
        <f t="shared" si="21"/>
        <v>0</v>
      </c>
      <c r="C68" s="43">
        <f t="shared" si="22"/>
        <v>0</v>
      </c>
      <c r="D68" s="43">
        <f t="shared" si="23"/>
        <v>0</v>
      </c>
      <c r="E68" s="45">
        <f t="shared" si="24"/>
        <v>0</v>
      </c>
      <c r="F68" s="43">
        <f t="shared" si="25"/>
        <v>0</v>
      </c>
      <c r="G68" s="43">
        <f t="shared" si="26"/>
        <v>0</v>
      </c>
      <c r="H68" s="43">
        <f t="shared" si="27"/>
        <v>0</v>
      </c>
      <c r="I68" s="46">
        <f t="shared" si="28"/>
        <v>0</v>
      </c>
      <c r="J68" s="47">
        <f t="shared" si="29"/>
      </c>
      <c r="K68" s="43">
        <f t="shared" si="30"/>
        <v>0</v>
      </c>
      <c r="L68" s="43">
        <f t="shared" si="31"/>
        <v>0</v>
      </c>
      <c r="M68" s="43">
        <f t="shared" si="32"/>
        <v>0</v>
      </c>
      <c r="N68" s="43">
        <f t="shared" si="33"/>
        <v>0</v>
      </c>
      <c r="O68" s="43">
        <f t="shared" si="34"/>
        <v>0</v>
      </c>
      <c r="P68" s="43">
        <f t="shared" si="35"/>
        <v>0</v>
      </c>
      <c r="Q68" s="43">
        <f t="shared" si="36"/>
      </c>
      <c r="R68" s="43">
        <f t="shared" si="37"/>
        <v>0</v>
      </c>
      <c r="S68" s="43">
        <f t="shared" si="38"/>
        <v>0</v>
      </c>
      <c r="T68" s="43">
        <f t="shared" si="39"/>
        <v>0</v>
      </c>
      <c r="U68" s="43">
        <v>101</v>
      </c>
      <c r="V68" s="39" t="s">
        <v>1115</v>
      </c>
      <c r="W68" s="50">
        <f>R10100671</f>
        <v>0</v>
      </c>
      <c r="X68" s="50">
        <f>R10100672</f>
        <v>0</v>
      </c>
      <c r="Y68" s="49">
        <v>0</v>
      </c>
      <c r="Z68" s="49">
        <v>0</v>
      </c>
    </row>
    <row r="69" spans="1:26" ht="12.75">
      <c r="A69" s="44">
        <f t="shared" si="20"/>
        <v>0</v>
      </c>
      <c r="B69" s="43">
        <f t="shared" si="21"/>
        <v>0</v>
      </c>
      <c r="C69" s="43">
        <f t="shared" si="22"/>
        <v>0</v>
      </c>
      <c r="D69" s="43">
        <f t="shared" si="23"/>
        <v>0</v>
      </c>
      <c r="E69" s="45">
        <f t="shared" si="24"/>
        <v>0</v>
      </c>
      <c r="F69" s="43">
        <f t="shared" si="25"/>
        <v>0</v>
      </c>
      <c r="G69" s="43">
        <f t="shared" si="26"/>
        <v>0</v>
      </c>
      <c r="H69" s="43">
        <f t="shared" si="27"/>
        <v>0</v>
      </c>
      <c r="I69" s="46">
        <f t="shared" si="28"/>
        <v>0</v>
      </c>
      <c r="J69" s="47">
        <f t="shared" si="29"/>
      </c>
      <c r="K69" s="43">
        <f t="shared" si="30"/>
        <v>0</v>
      </c>
      <c r="L69" s="43">
        <f t="shared" si="31"/>
        <v>0</v>
      </c>
      <c r="M69" s="43">
        <f t="shared" si="32"/>
        <v>0</v>
      </c>
      <c r="N69" s="43">
        <f t="shared" si="33"/>
        <v>0</v>
      </c>
      <c r="O69" s="43">
        <f t="shared" si="34"/>
        <v>0</v>
      </c>
      <c r="P69" s="43">
        <f t="shared" si="35"/>
        <v>0</v>
      </c>
      <c r="Q69" s="43">
        <f t="shared" si="36"/>
      </c>
      <c r="R69" s="43">
        <f t="shared" si="37"/>
        <v>0</v>
      </c>
      <c r="S69" s="43">
        <f t="shared" si="38"/>
        <v>0</v>
      </c>
      <c r="T69" s="43">
        <f t="shared" si="39"/>
        <v>0</v>
      </c>
      <c r="U69" s="43">
        <v>101</v>
      </c>
      <c r="V69" s="39" t="s">
        <v>1117</v>
      </c>
      <c r="W69" s="50">
        <f>R10100681</f>
        <v>0</v>
      </c>
      <c r="X69" s="50">
        <f>R10100682</f>
        <v>0</v>
      </c>
      <c r="Y69" s="49">
        <v>0</v>
      </c>
      <c r="Z69" s="49">
        <v>0</v>
      </c>
    </row>
    <row r="70" spans="1:26" ht="12.75">
      <c r="A70" s="44">
        <f t="shared" si="20"/>
        <v>0</v>
      </c>
      <c r="B70" s="43">
        <f t="shared" si="21"/>
        <v>0</v>
      </c>
      <c r="C70" s="43">
        <f t="shared" si="22"/>
        <v>0</v>
      </c>
      <c r="D70" s="43">
        <f t="shared" si="23"/>
        <v>0</v>
      </c>
      <c r="E70" s="45">
        <f t="shared" si="24"/>
        <v>0</v>
      </c>
      <c r="F70" s="43">
        <f t="shared" si="25"/>
        <v>0</v>
      </c>
      <c r="G70" s="43">
        <f t="shared" si="26"/>
        <v>0</v>
      </c>
      <c r="H70" s="43">
        <f t="shared" si="27"/>
        <v>0</v>
      </c>
      <c r="I70" s="46">
        <f t="shared" si="28"/>
        <v>0</v>
      </c>
      <c r="J70" s="47">
        <f t="shared" si="29"/>
      </c>
      <c r="K70" s="43">
        <f t="shared" si="30"/>
        <v>0</v>
      </c>
      <c r="L70" s="43">
        <f t="shared" si="31"/>
        <v>0</v>
      </c>
      <c r="M70" s="43">
        <f t="shared" si="32"/>
        <v>0</v>
      </c>
      <c r="N70" s="43">
        <f t="shared" si="33"/>
        <v>0</v>
      </c>
      <c r="O70" s="43">
        <f t="shared" si="34"/>
        <v>0</v>
      </c>
      <c r="P70" s="43">
        <f t="shared" si="35"/>
        <v>0</v>
      </c>
      <c r="Q70" s="43">
        <f t="shared" si="36"/>
      </c>
      <c r="R70" s="43">
        <f t="shared" si="37"/>
        <v>0</v>
      </c>
      <c r="S70" s="43">
        <f t="shared" si="38"/>
        <v>0</v>
      </c>
      <c r="T70" s="43">
        <f t="shared" si="39"/>
        <v>0</v>
      </c>
      <c r="U70" s="43">
        <v>101</v>
      </c>
      <c r="V70" s="39" t="s">
        <v>1119</v>
      </c>
      <c r="W70" s="50">
        <f>R10100691</f>
        <v>0</v>
      </c>
      <c r="X70" s="50">
        <f>R10100692</f>
        <v>0</v>
      </c>
      <c r="Y70" s="49">
        <v>0</v>
      </c>
      <c r="Z70" s="49">
        <v>0</v>
      </c>
    </row>
    <row r="71" spans="1:26" ht="12.75">
      <c r="A71" s="44">
        <f t="shared" si="20"/>
        <v>0</v>
      </c>
      <c r="B71" s="43">
        <f t="shared" si="21"/>
        <v>0</v>
      </c>
      <c r="C71" s="43">
        <f t="shared" si="22"/>
        <v>0</v>
      </c>
      <c r="D71" s="43">
        <f t="shared" si="23"/>
        <v>0</v>
      </c>
      <c r="E71" s="45">
        <f t="shared" si="24"/>
        <v>0</v>
      </c>
      <c r="F71" s="43">
        <f t="shared" si="25"/>
        <v>0</v>
      </c>
      <c r="G71" s="43">
        <f t="shared" si="26"/>
        <v>0</v>
      </c>
      <c r="H71" s="43">
        <f t="shared" si="27"/>
        <v>0</v>
      </c>
      <c r="I71" s="46">
        <f t="shared" si="28"/>
        <v>0</v>
      </c>
      <c r="J71" s="47">
        <f t="shared" si="29"/>
      </c>
      <c r="K71" s="43">
        <f t="shared" si="30"/>
        <v>0</v>
      </c>
      <c r="L71" s="43">
        <f t="shared" si="31"/>
        <v>0</v>
      </c>
      <c r="M71" s="43">
        <f t="shared" si="32"/>
        <v>0</v>
      </c>
      <c r="N71" s="43">
        <f t="shared" si="33"/>
        <v>0</v>
      </c>
      <c r="O71" s="43">
        <f t="shared" si="34"/>
        <v>0</v>
      </c>
      <c r="P71" s="43">
        <f t="shared" si="35"/>
        <v>0</v>
      </c>
      <c r="Q71" s="43">
        <f t="shared" si="36"/>
      </c>
      <c r="R71" s="43">
        <f t="shared" si="37"/>
        <v>0</v>
      </c>
      <c r="S71" s="43">
        <f t="shared" si="38"/>
        <v>0</v>
      </c>
      <c r="T71" s="43">
        <f t="shared" si="39"/>
        <v>0</v>
      </c>
      <c r="U71" s="43">
        <v>101</v>
      </c>
      <c r="V71" s="39" t="s">
        <v>1121</v>
      </c>
      <c r="W71" s="50">
        <f>R10100701</f>
        <v>0</v>
      </c>
      <c r="X71" s="50">
        <f>R10100702</f>
        <v>0</v>
      </c>
      <c r="Y71" s="49">
        <v>0</v>
      </c>
      <c r="Z71" s="49">
        <v>0</v>
      </c>
    </row>
    <row r="72" spans="1:26" ht="12.75">
      <c r="A72" s="44">
        <f t="shared" si="20"/>
        <v>0</v>
      </c>
      <c r="B72" s="43">
        <f t="shared" si="21"/>
        <v>0</v>
      </c>
      <c r="C72" s="43">
        <f t="shared" si="22"/>
        <v>0</v>
      </c>
      <c r="D72" s="43">
        <f t="shared" si="23"/>
        <v>0</v>
      </c>
      <c r="E72" s="45">
        <f t="shared" si="24"/>
        <v>0</v>
      </c>
      <c r="F72" s="43">
        <f t="shared" si="25"/>
        <v>0</v>
      </c>
      <c r="G72" s="43">
        <f t="shared" si="26"/>
        <v>0</v>
      </c>
      <c r="H72" s="43">
        <f t="shared" si="27"/>
        <v>0</v>
      </c>
      <c r="I72" s="46">
        <f t="shared" si="28"/>
        <v>0</v>
      </c>
      <c r="J72" s="47">
        <f t="shared" si="29"/>
      </c>
      <c r="K72" s="43">
        <f t="shared" si="30"/>
        <v>0</v>
      </c>
      <c r="L72" s="43">
        <f t="shared" si="31"/>
        <v>0</v>
      </c>
      <c r="M72" s="43">
        <f t="shared" si="32"/>
        <v>0</v>
      </c>
      <c r="N72" s="43">
        <f t="shared" si="33"/>
        <v>0</v>
      </c>
      <c r="O72" s="43">
        <f t="shared" si="34"/>
        <v>0</v>
      </c>
      <c r="P72" s="43">
        <f t="shared" si="35"/>
        <v>0</v>
      </c>
      <c r="Q72" s="43">
        <f t="shared" si="36"/>
      </c>
      <c r="R72" s="43">
        <f t="shared" si="37"/>
        <v>0</v>
      </c>
      <c r="S72" s="43">
        <f t="shared" si="38"/>
        <v>0</v>
      </c>
      <c r="T72" s="43">
        <f t="shared" si="39"/>
        <v>0</v>
      </c>
      <c r="U72" s="43">
        <v>101</v>
      </c>
      <c r="V72" s="39" t="s">
        <v>1123</v>
      </c>
      <c r="W72" s="48">
        <f>R10100711</f>
        <v>0</v>
      </c>
      <c r="X72" s="48">
        <f>R10100712</f>
        <v>0</v>
      </c>
      <c r="Y72" s="49">
        <v>0</v>
      </c>
      <c r="Z72" s="49">
        <v>0</v>
      </c>
    </row>
    <row r="73" spans="1:26" ht="12.75">
      <c r="A73" s="44">
        <f t="shared" si="20"/>
        <v>0</v>
      </c>
      <c r="B73" s="43">
        <f t="shared" si="21"/>
        <v>0</v>
      </c>
      <c r="C73" s="43">
        <f t="shared" si="22"/>
        <v>0</v>
      </c>
      <c r="D73" s="43">
        <f t="shared" si="23"/>
        <v>0</v>
      </c>
      <c r="E73" s="45">
        <f t="shared" si="24"/>
        <v>0</v>
      </c>
      <c r="F73" s="43">
        <f t="shared" si="25"/>
        <v>0</v>
      </c>
      <c r="G73" s="43">
        <f t="shared" si="26"/>
        <v>0</v>
      </c>
      <c r="H73" s="43">
        <f t="shared" si="27"/>
        <v>0</v>
      </c>
      <c r="I73" s="46">
        <f t="shared" si="28"/>
        <v>0</v>
      </c>
      <c r="J73" s="47">
        <f t="shared" si="29"/>
      </c>
      <c r="K73" s="43">
        <f t="shared" si="30"/>
        <v>0</v>
      </c>
      <c r="L73" s="43">
        <f t="shared" si="31"/>
        <v>0</v>
      </c>
      <c r="M73" s="43">
        <f t="shared" si="32"/>
        <v>0</v>
      </c>
      <c r="N73" s="43">
        <f t="shared" si="33"/>
        <v>0</v>
      </c>
      <c r="O73" s="43">
        <f t="shared" si="34"/>
        <v>0</v>
      </c>
      <c r="P73" s="43">
        <f t="shared" si="35"/>
        <v>0</v>
      </c>
      <c r="Q73" s="43">
        <f t="shared" si="36"/>
      </c>
      <c r="R73" s="43">
        <f t="shared" si="37"/>
        <v>0</v>
      </c>
      <c r="S73" s="43">
        <f t="shared" si="38"/>
        <v>0</v>
      </c>
      <c r="T73" s="43">
        <f t="shared" si="39"/>
        <v>0</v>
      </c>
      <c r="U73" s="43">
        <v>101</v>
      </c>
      <c r="V73" s="39" t="s">
        <v>1125</v>
      </c>
      <c r="W73" s="50">
        <f>R10100721</f>
        <v>0</v>
      </c>
      <c r="X73" s="50">
        <f>R10100722</f>
        <v>0</v>
      </c>
      <c r="Y73" s="49">
        <v>0</v>
      </c>
      <c r="Z73" s="49">
        <v>0</v>
      </c>
    </row>
    <row r="74" spans="1:26" ht="12.75">
      <c r="A74" s="44">
        <f t="shared" si="20"/>
        <v>0</v>
      </c>
      <c r="B74" s="43">
        <f t="shared" si="21"/>
        <v>0</v>
      </c>
      <c r="C74" s="43">
        <f t="shared" si="22"/>
        <v>0</v>
      </c>
      <c r="D74" s="43">
        <f t="shared" si="23"/>
        <v>0</v>
      </c>
      <c r="E74" s="45">
        <f t="shared" si="24"/>
        <v>0</v>
      </c>
      <c r="F74" s="43">
        <f t="shared" si="25"/>
        <v>0</v>
      </c>
      <c r="G74" s="43">
        <f t="shared" si="26"/>
        <v>0</v>
      </c>
      <c r="H74" s="43">
        <f t="shared" si="27"/>
        <v>0</v>
      </c>
      <c r="I74" s="46">
        <f t="shared" si="28"/>
        <v>0</v>
      </c>
      <c r="J74" s="47">
        <f t="shared" si="29"/>
      </c>
      <c r="K74" s="43">
        <f t="shared" si="30"/>
        <v>0</v>
      </c>
      <c r="L74" s="43">
        <f t="shared" si="31"/>
        <v>0</v>
      </c>
      <c r="M74" s="43">
        <f t="shared" si="32"/>
        <v>0</v>
      </c>
      <c r="N74" s="43">
        <f t="shared" si="33"/>
        <v>0</v>
      </c>
      <c r="O74" s="43">
        <f t="shared" si="34"/>
        <v>0</v>
      </c>
      <c r="P74" s="43">
        <f t="shared" si="35"/>
        <v>0</v>
      </c>
      <c r="Q74" s="43">
        <f t="shared" si="36"/>
      </c>
      <c r="R74" s="43">
        <f t="shared" si="37"/>
        <v>0</v>
      </c>
      <c r="S74" s="43">
        <f t="shared" si="38"/>
        <v>0</v>
      </c>
      <c r="T74" s="43">
        <f t="shared" si="39"/>
        <v>0</v>
      </c>
      <c r="U74" s="43">
        <v>101</v>
      </c>
      <c r="V74" s="39" t="s">
        <v>1127</v>
      </c>
      <c r="W74" s="50">
        <f>R10100731</f>
        <v>0</v>
      </c>
      <c r="X74" s="50">
        <f>R10100732</f>
        <v>0</v>
      </c>
      <c r="Y74" s="49">
        <v>0</v>
      </c>
      <c r="Z74" s="49">
        <v>0</v>
      </c>
    </row>
    <row r="75" spans="1:26" ht="12.75">
      <c r="A75" s="44">
        <f t="shared" si="20"/>
        <v>0</v>
      </c>
      <c r="B75" s="43">
        <f t="shared" si="21"/>
        <v>0</v>
      </c>
      <c r="C75" s="43">
        <f t="shared" si="22"/>
        <v>0</v>
      </c>
      <c r="D75" s="43">
        <f t="shared" si="23"/>
        <v>0</v>
      </c>
      <c r="E75" s="45">
        <f t="shared" si="24"/>
        <v>0</v>
      </c>
      <c r="F75" s="43">
        <f t="shared" si="25"/>
        <v>0</v>
      </c>
      <c r="G75" s="43">
        <f t="shared" si="26"/>
        <v>0</v>
      </c>
      <c r="H75" s="43">
        <f t="shared" si="27"/>
        <v>0</v>
      </c>
      <c r="I75" s="46">
        <f t="shared" si="28"/>
        <v>0</v>
      </c>
      <c r="J75" s="47">
        <f t="shared" si="29"/>
      </c>
      <c r="K75" s="43">
        <f t="shared" si="30"/>
        <v>0</v>
      </c>
      <c r="L75" s="43">
        <f t="shared" si="31"/>
        <v>0</v>
      </c>
      <c r="M75" s="43">
        <f t="shared" si="32"/>
        <v>0</v>
      </c>
      <c r="N75" s="43">
        <f t="shared" si="33"/>
        <v>0</v>
      </c>
      <c r="O75" s="43">
        <f t="shared" si="34"/>
        <v>0</v>
      </c>
      <c r="P75" s="43">
        <f t="shared" si="35"/>
        <v>0</v>
      </c>
      <c r="Q75" s="43">
        <f t="shared" si="36"/>
      </c>
      <c r="R75" s="43">
        <f t="shared" si="37"/>
        <v>0</v>
      </c>
      <c r="S75" s="43">
        <f t="shared" si="38"/>
        <v>0</v>
      </c>
      <c r="T75" s="43">
        <f t="shared" si="39"/>
        <v>0</v>
      </c>
      <c r="U75" s="43">
        <v>101</v>
      </c>
      <c r="V75" s="39" t="s">
        <v>1129</v>
      </c>
      <c r="W75" s="48">
        <f>R10100741</f>
        <v>0</v>
      </c>
      <c r="X75" s="48">
        <f>R10100742</f>
        <v>0</v>
      </c>
      <c r="Y75" s="49">
        <v>0</v>
      </c>
      <c r="Z75" s="49">
        <v>0</v>
      </c>
    </row>
    <row r="76" spans="1:26" ht="12.75">
      <c r="A76" s="44">
        <f t="shared" si="20"/>
        <v>0</v>
      </c>
      <c r="B76" s="43">
        <f t="shared" si="21"/>
        <v>0</v>
      </c>
      <c r="C76" s="43">
        <f t="shared" si="22"/>
        <v>0</v>
      </c>
      <c r="D76" s="43">
        <f t="shared" si="23"/>
        <v>0</v>
      </c>
      <c r="E76" s="45">
        <f t="shared" si="24"/>
        <v>0</v>
      </c>
      <c r="F76" s="43">
        <f t="shared" si="25"/>
        <v>0</v>
      </c>
      <c r="G76" s="43">
        <f t="shared" si="26"/>
        <v>0</v>
      </c>
      <c r="H76" s="43">
        <f t="shared" si="27"/>
        <v>0</v>
      </c>
      <c r="I76" s="46">
        <f t="shared" si="28"/>
        <v>0</v>
      </c>
      <c r="J76" s="47">
        <f t="shared" si="29"/>
      </c>
      <c r="K76" s="43">
        <f t="shared" si="30"/>
        <v>0</v>
      </c>
      <c r="L76" s="43">
        <f t="shared" si="31"/>
        <v>0</v>
      </c>
      <c r="M76" s="43">
        <f t="shared" si="32"/>
        <v>0</v>
      </c>
      <c r="N76" s="43">
        <f t="shared" si="33"/>
        <v>0</v>
      </c>
      <c r="O76" s="43">
        <f t="shared" si="34"/>
        <v>0</v>
      </c>
      <c r="P76" s="43">
        <f t="shared" si="35"/>
        <v>0</v>
      </c>
      <c r="Q76" s="43">
        <f t="shared" si="36"/>
      </c>
      <c r="R76" s="43">
        <f t="shared" si="37"/>
        <v>0</v>
      </c>
      <c r="S76" s="43">
        <f t="shared" si="38"/>
        <v>0</v>
      </c>
      <c r="T76" s="43">
        <f t="shared" si="39"/>
        <v>0</v>
      </c>
      <c r="U76" s="43">
        <v>101</v>
      </c>
      <c r="V76" s="39" t="s">
        <v>1131</v>
      </c>
      <c r="W76" s="50">
        <f>R10100751</f>
        <v>0</v>
      </c>
      <c r="X76" s="50">
        <f>R10100752</f>
        <v>0</v>
      </c>
      <c r="Y76" s="49">
        <v>0</v>
      </c>
      <c r="Z76" s="49">
        <v>0</v>
      </c>
    </row>
    <row r="77" spans="1:26" ht="12.75">
      <c r="A77" s="44">
        <f t="shared" si="20"/>
        <v>0</v>
      </c>
      <c r="B77" s="43">
        <f t="shared" si="21"/>
        <v>0</v>
      </c>
      <c r="C77" s="43">
        <f t="shared" si="22"/>
        <v>0</v>
      </c>
      <c r="D77" s="43">
        <f t="shared" si="23"/>
        <v>0</v>
      </c>
      <c r="E77" s="45">
        <f t="shared" si="24"/>
        <v>0</v>
      </c>
      <c r="F77" s="43">
        <f t="shared" si="25"/>
        <v>0</v>
      </c>
      <c r="G77" s="43">
        <f t="shared" si="26"/>
        <v>0</v>
      </c>
      <c r="H77" s="43">
        <f t="shared" si="27"/>
        <v>0</v>
      </c>
      <c r="I77" s="46">
        <f t="shared" si="28"/>
        <v>0</v>
      </c>
      <c r="J77" s="47">
        <f t="shared" si="29"/>
      </c>
      <c r="K77" s="43">
        <f t="shared" si="30"/>
        <v>0</v>
      </c>
      <c r="L77" s="43">
        <f t="shared" si="31"/>
        <v>0</v>
      </c>
      <c r="M77" s="43">
        <f t="shared" si="32"/>
        <v>0</v>
      </c>
      <c r="N77" s="43">
        <f t="shared" si="33"/>
        <v>0</v>
      </c>
      <c r="O77" s="43">
        <f t="shared" si="34"/>
        <v>0</v>
      </c>
      <c r="P77" s="43">
        <f t="shared" si="35"/>
        <v>0</v>
      </c>
      <c r="Q77" s="43">
        <f t="shared" si="36"/>
      </c>
      <c r="R77" s="43">
        <f t="shared" si="37"/>
        <v>0</v>
      </c>
      <c r="S77" s="43">
        <f t="shared" si="38"/>
        <v>0</v>
      </c>
      <c r="T77" s="43">
        <f t="shared" si="39"/>
        <v>0</v>
      </c>
      <c r="U77" s="43">
        <v>101</v>
      </c>
      <c r="V77" s="39" t="s">
        <v>1133</v>
      </c>
      <c r="W77" s="50">
        <f>R10100761</f>
        <v>0</v>
      </c>
      <c r="X77" s="50">
        <f>R10100762</f>
        <v>0</v>
      </c>
      <c r="Y77" s="49">
        <v>0</v>
      </c>
      <c r="Z77" s="49">
        <v>0</v>
      </c>
    </row>
    <row r="78" spans="1:26" ht="12.75">
      <c r="A78" s="44">
        <f t="shared" si="20"/>
        <v>0</v>
      </c>
      <c r="B78" s="43">
        <f t="shared" si="21"/>
        <v>0</v>
      </c>
      <c r="C78" s="43">
        <f t="shared" si="22"/>
        <v>0</v>
      </c>
      <c r="D78" s="43">
        <f t="shared" si="23"/>
        <v>0</v>
      </c>
      <c r="E78" s="45">
        <f t="shared" si="24"/>
        <v>0</v>
      </c>
      <c r="F78" s="43">
        <f t="shared" si="25"/>
        <v>0</v>
      </c>
      <c r="G78" s="43">
        <f t="shared" si="26"/>
        <v>0</v>
      </c>
      <c r="H78" s="43">
        <f t="shared" si="27"/>
        <v>0</v>
      </c>
      <c r="I78" s="46">
        <f t="shared" si="28"/>
        <v>0</v>
      </c>
      <c r="J78" s="47">
        <f t="shared" si="29"/>
      </c>
      <c r="K78" s="43">
        <f t="shared" si="30"/>
        <v>0</v>
      </c>
      <c r="L78" s="43">
        <f t="shared" si="31"/>
        <v>0</v>
      </c>
      <c r="M78" s="43">
        <f t="shared" si="32"/>
        <v>0</v>
      </c>
      <c r="N78" s="43">
        <f t="shared" si="33"/>
        <v>0</v>
      </c>
      <c r="O78" s="43">
        <f t="shared" si="34"/>
        <v>0</v>
      </c>
      <c r="P78" s="43">
        <f t="shared" si="35"/>
        <v>0</v>
      </c>
      <c r="Q78" s="43">
        <f t="shared" si="36"/>
      </c>
      <c r="R78" s="43">
        <f t="shared" si="37"/>
        <v>0</v>
      </c>
      <c r="S78" s="43">
        <f t="shared" si="38"/>
        <v>0</v>
      </c>
      <c r="T78" s="43">
        <f t="shared" si="39"/>
        <v>0</v>
      </c>
      <c r="U78" s="43">
        <v>101</v>
      </c>
      <c r="V78" s="39" t="s">
        <v>1135</v>
      </c>
      <c r="W78" s="50">
        <f>R10100771</f>
        <v>0</v>
      </c>
      <c r="X78" s="50">
        <f>R10100772</f>
        <v>0</v>
      </c>
      <c r="Y78" s="49">
        <v>0</v>
      </c>
      <c r="Z78" s="49">
        <v>0</v>
      </c>
    </row>
    <row r="79" spans="1:26" ht="12.75">
      <c r="A79" s="44">
        <f t="shared" si="20"/>
        <v>0</v>
      </c>
      <c r="B79" s="43">
        <f t="shared" si="21"/>
        <v>0</v>
      </c>
      <c r="C79" s="43">
        <f t="shared" si="22"/>
        <v>0</v>
      </c>
      <c r="D79" s="43">
        <f t="shared" si="23"/>
        <v>0</v>
      </c>
      <c r="E79" s="45">
        <f t="shared" si="24"/>
        <v>0</v>
      </c>
      <c r="F79" s="43">
        <f t="shared" si="25"/>
        <v>0</v>
      </c>
      <c r="G79" s="43">
        <f t="shared" si="26"/>
        <v>0</v>
      </c>
      <c r="H79" s="43">
        <f t="shared" si="27"/>
        <v>0</v>
      </c>
      <c r="I79" s="46">
        <f t="shared" si="28"/>
        <v>0</v>
      </c>
      <c r="J79" s="47">
        <f t="shared" si="29"/>
      </c>
      <c r="K79" s="43">
        <f t="shared" si="30"/>
        <v>0</v>
      </c>
      <c r="L79" s="43">
        <f t="shared" si="31"/>
        <v>0</v>
      </c>
      <c r="M79" s="43">
        <f t="shared" si="32"/>
        <v>0</v>
      </c>
      <c r="N79" s="43">
        <f t="shared" si="33"/>
        <v>0</v>
      </c>
      <c r="O79" s="43">
        <f t="shared" si="34"/>
        <v>0</v>
      </c>
      <c r="P79" s="43">
        <f t="shared" si="35"/>
        <v>0</v>
      </c>
      <c r="Q79" s="43">
        <f t="shared" si="36"/>
      </c>
      <c r="R79" s="43">
        <f t="shared" si="37"/>
        <v>0</v>
      </c>
      <c r="S79" s="43">
        <f t="shared" si="38"/>
        <v>0</v>
      </c>
      <c r="T79" s="43">
        <f t="shared" si="39"/>
        <v>0</v>
      </c>
      <c r="U79" s="43">
        <v>101</v>
      </c>
      <c r="V79" s="39" t="s">
        <v>1137</v>
      </c>
      <c r="W79" s="50">
        <f>R10100781</f>
        <v>0</v>
      </c>
      <c r="X79" s="50">
        <f>R10100782</f>
        <v>0</v>
      </c>
      <c r="Y79" s="49">
        <v>0</v>
      </c>
      <c r="Z79" s="49">
        <v>0</v>
      </c>
    </row>
    <row r="80" spans="1:26" ht="12.75">
      <c r="A80" s="44">
        <f t="shared" si="20"/>
        <v>0</v>
      </c>
      <c r="B80" s="43">
        <f t="shared" si="21"/>
        <v>0</v>
      </c>
      <c r="C80" s="43">
        <f t="shared" si="22"/>
        <v>0</v>
      </c>
      <c r="D80" s="43">
        <f t="shared" si="23"/>
        <v>0</v>
      </c>
      <c r="E80" s="45">
        <f t="shared" si="24"/>
        <v>0</v>
      </c>
      <c r="F80" s="43">
        <f t="shared" si="25"/>
        <v>0</v>
      </c>
      <c r="G80" s="43">
        <f t="shared" si="26"/>
        <v>0</v>
      </c>
      <c r="H80" s="43">
        <f t="shared" si="27"/>
        <v>0</v>
      </c>
      <c r="I80" s="46">
        <f t="shared" si="28"/>
        <v>0</v>
      </c>
      <c r="J80" s="47">
        <f t="shared" si="29"/>
      </c>
      <c r="K80" s="43">
        <f t="shared" si="30"/>
        <v>0</v>
      </c>
      <c r="L80" s="43">
        <f t="shared" si="31"/>
        <v>0</v>
      </c>
      <c r="M80" s="43">
        <f t="shared" si="32"/>
        <v>0</v>
      </c>
      <c r="N80" s="43">
        <f t="shared" si="33"/>
        <v>0</v>
      </c>
      <c r="O80" s="43">
        <f t="shared" si="34"/>
        <v>0</v>
      </c>
      <c r="P80" s="43">
        <f t="shared" si="35"/>
        <v>0</v>
      </c>
      <c r="Q80" s="43">
        <f t="shared" si="36"/>
      </c>
      <c r="R80" s="43">
        <f t="shared" si="37"/>
        <v>0</v>
      </c>
      <c r="S80" s="43">
        <f t="shared" si="38"/>
        <v>0</v>
      </c>
      <c r="T80" s="43">
        <f t="shared" si="39"/>
        <v>0</v>
      </c>
      <c r="U80" s="43">
        <v>101</v>
      </c>
      <c r="V80" s="39" t="s">
        <v>1139</v>
      </c>
      <c r="W80" s="48">
        <f>R10100791</f>
        <v>0</v>
      </c>
      <c r="X80" s="48">
        <f>R10100792</f>
        <v>0</v>
      </c>
      <c r="Y80" s="49">
        <v>0</v>
      </c>
      <c r="Z80" s="49">
        <v>0</v>
      </c>
    </row>
    <row r="81" spans="1:26" ht="12.75">
      <c r="A81" s="44">
        <f t="shared" si="20"/>
        <v>0</v>
      </c>
      <c r="B81" s="43">
        <f t="shared" si="21"/>
        <v>0</v>
      </c>
      <c r="C81" s="43">
        <f t="shared" si="22"/>
        <v>0</v>
      </c>
      <c r="D81" s="43">
        <f t="shared" si="23"/>
        <v>0</v>
      </c>
      <c r="E81" s="45">
        <f t="shared" si="24"/>
        <v>0</v>
      </c>
      <c r="F81" s="43">
        <f t="shared" si="25"/>
        <v>0</v>
      </c>
      <c r="G81" s="43">
        <f t="shared" si="26"/>
        <v>0</v>
      </c>
      <c r="H81" s="43">
        <f t="shared" si="27"/>
        <v>0</v>
      </c>
      <c r="I81" s="46">
        <f t="shared" si="28"/>
        <v>0</v>
      </c>
      <c r="J81" s="47">
        <f t="shared" si="29"/>
      </c>
      <c r="K81" s="43">
        <f t="shared" si="30"/>
        <v>0</v>
      </c>
      <c r="L81" s="43">
        <f t="shared" si="31"/>
        <v>0</v>
      </c>
      <c r="M81" s="43">
        <f t="shared" si="32"/>
        <v>0</v>
      </c>
      <c r="N81" s="43">
        <f t="shared" si="33"/>
        <v>0</v>
      </c>
      <c r="O81" s="43">
        <f t="shared" si="34"/>
        <v>0</v>
      </c>
      <c r="P81" s="43">
        <f t="shared" si="35"/>
        <v>0</v>
      </c>
      <c r="Q81" s="43">
        <f t="shared" si="36"/>
      </c>
      <c r="R81" s="43">
        <f t="shared" si="37"/>
        <v>0</v>
      </c>
      <c r="S81" s="43">
        <f t="shared" si="38"/>
        <v>0</v>
      </c>
      <c r="T81" s="43">
        <f t="shared" si="39"/>
        <v>0</v>
      </c>
      <c r="U81" s="43">
        <v>101</v>
      </c>
      <c r="V81" s="39" t="s">
        <v>1141</v>
      </c>
      <c r="W81" s="48">
        <f>R10100801</f>
        <v>0</v>
      </c>
      <c r="X81" s="48">
        <f>R10100802</f>
        <v>0</v>
      </c>
      <c r="Y81" s="49">
        <v>0</v>
      </c>
      <c r="Z81" s="49">
        <v>0</v>
      </c>
    </row>
    <row r="82" spans="1:26" ht="12.75">
      <c r="A82" s="44">
        <f t="shared" si="20"/>
        <v>0</v>
      </c>
      <c r="B82" s="43">
        <f t="shared" si="21"/>
        <v>0</v>
      </c>
      <c r="C82" s="43">
        <f t="shared" si="22"/>
        <v>0</v>
      </c>
      <c r="D82" s="43">
        <f t="shared" si="23"/>
        <v>0</v>
      </c>
      <c r="E82" s="45">
        <f t="shared" si="24"/>
        <v>0</v>
      </c>
      <c r="F82" s="43">
        <f t="shared" si="25"/>
        <v>0</v>
      </c>
      <c r="G82" s="43">
        <f t="shared" si="26"/>
        <v>0</v>
      </c>
      <c r="H82" s="43">
        <f t="shared" si="27"/>
        <v>0</v>
      </c>
      <c r="I82" s="46">
        <f t="shared" si="28"/>
        <v>0</v>
      </c>
      <c r="J82" s="47">
        <f t="shared" si="29"/>
      </c>
      <c r="K82" s="43">
        <f t="shared" si="30"/>
        <v>0</v>
      </c>
      <c r="L82" s="43">
        <f t="shared" si="31"/>
        <v>0</v>
      </c>
      <c r="M82" s="43">
        <f t="shared" si="32"/>
        <v>0</v>
      </c>
      <c r="N82" s="43">
        <f t="shared" si="33"/>
        <v>0</v>
      </c>
      <c r="O82" s="43">
        <f t="shared" si="34"/>
        <v>0</v>
      </c>
      <c r="P82" s="43">
        <f t="shared" si="35"/>
        <v>0</v>
      </c>
      <c r="Q82" s="43">
        <f t="shared" si="36"/>
      </c>
      <c r="R82" s="43">
        <f t="shared" si="37"/>
        <v>0</v>
      </c>
      <c r="S82" s="43">
        <f t="shared" si="38"/>
        <v>0</v>
      </c>
      <c r="T82" s="43">
        <f t="shared" si="39"/>
        <v>0</v>
      </c>
      <c r="U82" s="43">
        <v>101</v>
      </c>
      <c r="V82" s="39" t="s">
        <v>1143</v>
      </c>
      <c r="W82" s="48">
        <f>R10100811</f>
        <v>0</v>
      </c>
      <c r="X82" s="48">
        <f>R10100812</f>
        <v>0</v>
      </c>
      <c r="Y82" s="49">
        <v>0</v>
      </c>
      <c r="Z82" s="49">
        <v>0</v>
      </c>
    </row>
    <row r="83" spans="1:26" ht="12.75">
      <c r="A83" s="44">
        <f t="shared" si="20"/>
        <v>0</v>
      </c>
      <c r="B83" s="43">
        <f t="shared" si="21"/>
        <v>0</v>
      </c>
      <c r="C83" s="43">
        <f t="shared" si="22"/>
        <v>0</v>
      </c>
      <c r="D83" s="43">
        <f t="shared" si="23"/>
        <v>0</v>
      </c>
      <c r="E83" s="45">
        <f t="shared" si="24"/>
        <v>0</v>
      </c>
      <c r="F83" s="43">
        <f t="shared" si="25"/>
        <v>0</v>
      </c>
      <c r="G83" s="43">
        <f t="shared" si="26"/>
        <v>0</v>
      </c>
      <c r="H83" s="43">
        <f t="shared" si="27"/>
        <v>0</v>
      </c>
      <c r="I83" s="46">
        <f t="shared" si="28"/>
        <v>0</v>
      </c>
      <c r="J83" s="47">
        <f t="shared" si="29"/>
      </c>
      <c r="K83" s="43">
        <f t="shared" si="30"/>
        <v>0</v>
      </c>
      <c r="L83" s="43">
        <f t="shared" si="31"/>
        <v>0</v>
      </c>
      <c r="M83" s="43">
        <f t="shared" si="32"/>
        <v>0</v>
      </c>
      <c r="N83" s="43">
        <f t="shared" si="33"/>
        <v>0</v>
      </c>
      <c r="O83" s="43">
        <f t="shared" si="34"/>
        <v>0</v>
      </c>
      <c r="P83" s="43">
        <f t="shared" si="35"/>
        <v>0</v>
      </c>
      <c r="Q83" s="43">
        <f t="shared" si="36"/>
      </c>
      <c r="R83" s="43">
        <f t="shared" si="37"/>
        <v>0</v>
      </c>
      <c r="S83" s="43">
        <f t="shared" si="38"/>
        <v>0</v>
      </c>
      <c r="T83" s="43">
        <f t="shared" si="39"/>
        <v>0</v>
      </c>
      <c r="U83" s="43">
        <v>101</v>
      </c>
      <c r="V83" s="39" t="s">
        <v>1145</v>
      </c>
      <c r="W83" s="50">
        <f>R10100821</f>
        <v>0</v>
      </c>
      <c r="X83" s="50">
        <f>R10100822</f>
        <v>0</v>
      </c>
      <c r="Y83" s="49">
        <v>0</v>
      </c>
      <c r="Z83" s="49">
        <v>0</v>
      </c>
    </row>
    <row r="84" spans="1:26" ht="12.75">
      <c r="A84" s="44">
        <f t="shared" si="20"/>
        <v>0</v>
      </c>
      <c r="B84" s="43">
        <f t="shared" si="21"/>
        <v>0</v>
      </c>
      <c r="C84" s="43">
        <f t="shared" si="22"/>
        <v>0</v>
      </c>
      <c r="D84" s="43">
        <f t="shared" si="23"/>
        <v>0</v>
      </c>
      <c r="E84" s="45">
        <f t="shared" si="24"/>
        <v>0</v>
      </c>
      <c r="F84" s="43">
        <f t="shared" si="25"/>
        <v>0</v>
      </c>
      <c r="G84" s="43">
        <f t="shared" si="26"/>
        <v>0</v>
      </c>
      <c r="H84" s="43">
        <f t="shared" si="27"/>
        <v>0</v>
      </c>
      <c r="I84" s="46">
        <f t="shared" si="28"/>
        <v>0</v>
      </c>
      <c r="J84" s="47">
        <f t="shared" si="29"/>
      </c>
      <c r="K84" s="43">
        <f t="shared" si="30"/>
        <v>0</v>
      </c>
      <c r="L84" s="43">
        <f t="shared" si="31"/>
        <v>0</v>
      </c>
      <c r="M84" s="43">
        <f t="shared" si="32"/>
        <v>0</v>
      </c>
      <c r="N84" s="43">
        <f t="shared" si="33"/>
        <v>0</v>
      </c>
      <c r="O84" s="43">
        <f t="shared" si="34"/>
        <v>0</v>
      </c>
      <c r="P84" s="43">
        <f t="shared" si="35"/>
        <v>0</v>
      </c>
      <c r="Q84" s="43">
        <f t="shared" si="36"/>
      </c>
      <c r="R84" s="43">
        <f t="shared" si="37"/>
        <v>0</v>
      </c>
      <c r="S84" s="43">
        <f t="shared" si="38"/>
        <v>0</v>
      </c>
      <c r="T84" s="43">
        <f t="shared" si="39"/>
        <v>0</v>
      </c>
      <c r="U84" s="43">
        <v>101</v>
      </c>
      <c r="V84" s="39" t="s">
        <v>1147</v>
      </c>
      <c r="W84" s="50">
        <f>R10100831</f>
        <v>0</v>
      </c>
      <c r="X84" s="50">
        <f>R10100832</f>
        <v>0</v>
      </c>
      <c r="Y84" s="49">
        <v>0</v>
      </c>
      <c r="Z84" s="49">
        <v>0</v>
      </c>
    </row>
    <row r="85" spans="1:26" ht="12.75">
      <c r="A85" s="44">
        <f t="shared" si="20"/>
        <v>0</v>
      </c>
      <c r="B85" s="43">
        <f t="shared" si="21"/>
        <v>0</v>
      </c>
      <c r="C85" s="43">
        <f t="shared" si="22"/>
        <v>0</v>
      </c>
      <c r="D85" s="43">
        <f t="shared" si="23"/>
        <v>0</v>
      </c>
      <c r="E85" s="45">
        <f t="shared" si="24"/>
        <v>0</v>
      </c>
      <c r="F85" s="43">
        <f t="shared" si="25"/>
        <v>0</v>
      </c>
      <c r="G85" s="43">
        <f t="shared" si="26"/>
        <v>0</v>
      </c>
      <c r="H85" s="43">
        <f t="shared" si="27"/>
        <v>0</v>
      </c>
      <c r="I85" s="46">
        <f t="shared" si="28"/>
        <v>0</v>
      </c>
      <c r="J85" s="47">
        <f t="shared" si="29"/>
      </c>
      <c r="K85" s="43">
        <f t="shared" si="30"/>
        <v>0</v>
      </c>
      <c r="L85" s="43">
        <f t="shared" si="31"/>
        <v>0</v>
      </c>
      <c r="M85" s="43">
        <f t="shared" si="32"/>
        <v>0</v>
      </c>
      <c r="N85" s="43">
        <f t="shared" si="33"/>
        <v>0</v>
      </c>
      <c r="O85" s="43">
        <f t="shared" si="34"/>
        <v>0</v>
      </c>
      <c r="P85" s="43">
        <f t="shared" si="35"/>
        <v>0</v>
      </c>
      <c r="Q85" s="43">
        <f t="shared" si="36"/>
      </c>
      <c r="R85" s="43">
        <f t="shared" si="37"/>
        <v>0</v>
      </c>
      <c r="S85" s="43">
        <f t="shared" si="38"/>
        <v>0</v>
      </c>
      <c r="T85" s="43">
        <f t="shared" si="39"/>
        <v>0</v>
      </c>
      <c r="U85" s="43">
        <v>101</v>
      </c>
      <c r="V85" s="39" t="s">
        <v>1149</v>
      </c>
      <c r="W85" s="50">
        <f>R10100841</f>
        <v>0</v>
      </c>
      <c r="X85" s="50">
        <f>R10100842</f>
        <v>0</v>
      </c>
      <c r="Y85" s="49">
        <v>0</v>
      </c>
      <c r="Z85" s="49">
        <v>0</v>
      </c>
    </row>
    <row r="86" spans="1:26" ht="12.75">
      <c r="A86" s="44">
        <f t="shared" si="20"/>
        <v>0</v>
      </c>
      <c r="B86" s="43">
        <f t="shared" si="21"/>
        <v>0</v>
      </c>
      <c r="C86" s="43">
        <f t="shared" si="22"/>
        <v>0</v>
      </c>
      <c r="D86" s="43">
        <f t="shared" si="23"/>
        <v>0</v>
      </c>
      <c r="E86" s="45">
        <f t="shared" si="24"/>
        <v>0</v>
      </c>
      <c r="F86" s="43">
        <f t="shared" si="25"/>
        <v>0</v>
      </c>
      <c r="G86" s="43">
        <f t="shared" si="26"/>
        <v>0</v>
      </c>
      <c r="H86" s="43">
        <f t="shared" si="27"/>
        <v>0</v>
      </c>
      <c r="I86" s="46">
        <f t="shared" si="28"/>
        <v>0</v>
      </c>
      <c r="J86" s="47">
        <f t="shared" si="29"/>
      </c>
      <c r="K86" s="43">
        <f t="shared" si="30"/>
        <v>0</v>
      </c>
      <c r="L86" s="43">
        <f t="shared" si="31"/>
        <v>0</v>
      </c>
      <c r="M86" s="43">
        <f t="shared" si="32"/>
        <v>0</v>
      </c>
      <c r="N86" s="43">
        <f t="shared" si="33"/>
        <v>0</v>
      </c>
      <c r="O86" s="43">
        <f t="shared" si="34"/>
        <v>0</v>
      </c>
      <c r="P86" s="43">
        <f t="shared" si="35"/>
        <v>0</v>
      </c>
      <c r="Q86" s="43">
        <f t="shared" si="36"/>
      </c>
      <c r="R86" s="43">
        <f t="shared" si="37"/>
        <v>0</v>
      </c>
      <c r="S86" s="43">
        <f t="shared" si="38"/>
        <v>0</v>
      </c>
      <c r="T86" s="43">
        <f t="shared" si="39"/>
        <v>0</v>
      </c>
      <c r="U86" s="43">
        <v>101</v>
      </c>
      <c r="V86" s="39" t="s">
        <v>1151</v>
      </c>
      <c r="W86" s="50">
        <f>R10100851</f>
        <v>0</v>
      </c>
      <c r="X86" s="50">
        <f>R10100852</f>
        <v>0</v>
      </c>
      <c r="Y86" s="49">
        <v>0</v>
      </c>
      <c r="Z86" s="49">
        <v>0</v>
      </c>
    </row>
    <row r="87" spans="1:26" ht="12.75">
      <c r="A87" s="44">
        <f t="shared" si="20"/>
        <v>0</v>
      </c>
      <c r="B87" s="43">
        <f t="shared" si="21"/>
        <v>0</v>
      </c>
      <c r="C87" s="43">
        <f t="shared" si="22"/>
        <v>0</v>
      </c>
      <c r="D87" s="43">
        <f t="shared" si="23"/>
        <v>0</v>
      </c>
      <c r="E87" s="45">
        <f t="shared" si="24"/>
        <v>0</v>
      </c>
      <c r="F87" s="43">
        <f t="shared" si="25"/>
        <v>0</v>
      </c>
      <c r="G87" s="43">
        <f t="shared" si="26"/>
        <v>0</v>
      </c>
      <c r="H87" s="43">
        <f t="shared" si="27"/>
        <v>0</v>
      </c>
      <c r="I87" s="46">
        <f t="shared" si="28"/>
        <v>0</v>
      </c>
      <c r="J87" s="47">
        <f t="shared" si="29"/>
      </c>
      <c r="K87" s="43">
        <f t="shared" si="30"/>
        <v>0</v>
      </c>
      <c r="L87" s="43">
        <f t="shared" si="31"/>
        <v>0</v>
      </c>
      <c r="M87" s="43">
        <f t="shared" si="32"/>
        <v>0</v>
      </c>
      <c r="N87" s="43">
        <f t="shared" si="33"/>
        <v>0</v>
      </c>
      <c r="O87" s="43">
        <f t="shared" si="34"/>
        <v>0</v>
      </c>
      <c r="P87" s="43">
        <f t="shared" si="35"/>
        <v>0</v>
      </c>
      <c r="Q87" s="43">
        <f t="shared" si="36"/>
      </c>
      <c r="R87" s="43">
        <f t="shared" si="37"/>
        <v>0</v>
      </c>
      <c r="S87" s="43">
        <f t="shared" si="38"/>
        <v>0</v>
      </c>
      <c r="T87" s="43">
        <f t="shared" si="39"/>
        <v>0</v>
      </c>
      <c r="U87" s="43">
        <v>101</v>
      </c>
      <c r="V87" s="39" t="s">
        <v>1153</v>
      </c>
      <c r="W87" s="50">
        <f>R10100861</f>
        <v>0</v>
      </c>
      <c r="X87" s="50">
        <f>R10100862</f>
        <v>0</v>
      </c>
      <c r="Y87" s="49">
        <v>0</v>
      </c>
      <c r="Z87" s="49">
        <v>0</v>
      </c>
    </row>
    <row r="88" spans="1:26" ht="12.75">
      <c r="A88" s="44">
        <f t="shared" si="20"/>
        <v>0</v>
      </c>
      <c r="B88" s="43">
        <f t="shared" si="21"/>
        <v>0</v>
      </c>
      <c r="C88" s="43">
        <f t="shared" si="22"/>
        <v>0</v>
      </c>
      <c r="D88" s="43">
        <f t="shared" si="23"/>
        <v>0</v>
      </c>
      <c r="E88" s="45">
        <f t="shared" si="24"/>
        <v>0</v>
      </c>
      <c r="F88" s="43">
        <f t="shared" si="25"/>
        <v>0</v>
      </c>
      <c r="G88" s="43">
        <f t="shared" si="26"/>
        <v>0</v>
      </c>
      <c r="H88" s="43">
        <f t="shared" si="27"/>
        <v>0</v>
      </c>
      <c r="I88" s="46">
        <f t="shared" si="28"/>
        <v>0</v>
      </c>
      <c r="J88" s="47">
        <f t="shared" si="29"/>
      </c>
      <c r="K88" s="43">
        <f t="shared" si="30"/>
        <v>0</v>
      </c>
      <c r="L88" s="43">
        <f t="shared" si="31"/>
        <v>0</v>
      </c>
      <c r="M88" s="43">
        <f t="shared" si="32"/>
        <v>0</v>
      </c>
      <c r="N88" s="43">
        <f t="shared" si="33"/>
        <v>0</v>
      </c>
      <c r="O88" s="43">
        <f t="shared" si="34"/>
        <v>0</v>
      </c>
      <c r="P88" s="43">
        <f t="shared" si="35"/>
        <v>0</v>
      </c>
      <c r="Q88" s="43">
        <f t="shared" si="36"/>
      </c>
      <c r="R88" s="43">
        <f t="shared" si="37"/>
        <v>0</v>
      </c>
      <c r="S88" s="43">
        <f t="shared" si="38"/>
        <v>0</v>
      </c>
      <c r="T88" s="43">
        <f t="shared" si="39"/>
        <v>0</v>
      </c>
      <c r="U88" s="43">
        <v>101</v>
      </c>
      <c r="V88" s="39" t="s">
        <v>1155</v>
      </c>
      <c r="W88" s="48">
        <f>R10100871</f>
        <v>0</v>
      </c>
      <c r="X88" s="48">
        <f>R10100872</f>
        <v>0</v>
      </c>
      <c r="Y88" s="49">
        <v>0</v>
      </c>
      <c r="Z88" s="49">
        <v>0</v>
      </c>
    </row>
    <row r="89" spans="1:26" ht="12.75">
      <c r="A89" s="44">
        <f t="shared" si="20"/>
        <v>0</v>
      </c>
      <c r="B89" s="43">
        <f t="shared" si="21"/>
        <v>0</v>
      </c>
      <c r="C89" s="43">
        <f t="shared" si="22"/>
        <v>0</v>
      </c>
      <c r="D89" s="43">
        <f t="shared" si="23"/>
        <v>0</v>
      </c>
      <c r="E89" s="45">
        <f t="shared" si="24"/>
        <v>0</v>
      </c>
      <c r="F89" s="43">
        <f t="shared" si="25"/>
        <v>0</v>
      </c>
      <c r="G89" s="43">
        <f t="shared" si="26"/>
        <v>0</v>
      </c>
      <c r="H89" s="43">
        <f t="shared" si="27"/>
        <v>0</v>
      </c>
      <c r="I89" s="46">
        <f t="shared" si="28"/>
        <v>0</v>
      </c>
      <c r="J89" s="47">
        <f t="shared" si="29"/>
      </c>
      <c r="K89" s="43">
        <f t="shared" si="30"/>
        <v>0</v>
      </c>
      <c r="L89" s="43">
        <f t="shared" si="31"/>
        <v>0</v>
      </c>
      <c r="M89" s="43">
        <f t="shared" si="32"/>
        <v>0</v>
      </c>
      <c r="N89" s="43">
        <f t="shared" si="33"/>
        <v>0</v>
      </c>
      <c r="O89" s="43">
        <f t="shared" si="34"/>
        <v>0</v>
      </c>
      <c r="P89" s="43">
        <f t="shared" si="35"/>
        <v>0</v>
      </c>
      <c r="Q89" s="43">
        <f t="shared" si="36"/>
      </c>
      <c r="R89" s="43">
        <f t="shared" si="37"/>
        <v>0</v>
      </c>
      <c r="S89" s="43">
        <f t="shared" si="38"/>
        <v>0</v>
      </c>
      <c r="T89" s="43">
        <f t="shared" si="39"/>
        <v>0</v>
      </c>
      <c r="U89" s="43">
        <v>101</v>
      </c>
      <c r="V89" s="39" t="s">
        <v>1157</v>
      </c>
      <c r="W89" s="50">
        <f>R10100881</f>
        <v>0</v>
      </c>
      <c r="X89" s="50">
        <f>R10100882</f>
        <v>0</v>
      </c>
      <c r="Y89" s="49">
        <v>0</v>
      </c>
      <c r="Z89" s="49">
        <v>0</v>
      </c>
    </row>
    <row r="90" spans="1:26" ht="12.75">
      <c r="A90" s="44">
        <f t="shared" si="20"/>
        <v>0</v>
      </c>
      <c r="B90" s="43">
        <f t="shared" si="21"/>
        <v>0</v>
      </c>
      <c r="C90" s="43">
        <f t="shared" si="22"/>
        <v>0</v>
      </c>
      <c r="D90" s="43">
        <f t="shared" si="23"/>
        <v>0</v>
      </c>
      <c r="E90" s="45">
        <f t="shared" si="24"/>
        <v>0</v>
      </c>
      <c r="F90" s="43">
        <f t="shared" si="25"/>
        <v>0</v>
      </c>
      <c r="G90" s="43">
        <f t="shared" si="26"/>
        <v>0</v>
      </c>
      <c r="H90" s="43">
        <f t="shared" si="27"/>
        <v>0</v>
      </c>
      <c r="I90" s="46">
        <f t="shared" si="28"/>
        <v>0</v>
      </c>
      <c r="J90" s="47">
        <f t="shared" si="29"/>
      </c>
      <c r="K90" s="43">
        <f t="shared" si="30"/>
        <v>0</v>
      </c>
      <c r="L90" s="43">
        <f t="shared" si="31"/>
        <v>0</v>
      </c>
      <c r="M90" s="43">
        <f t="shared" si="32"/>
        <v>0</v>
      </c>
      <c r="N90" s="43">
        <f t="shared" si="33"/>
        <v>0</v>
      </c>
      <c r="O90" s="43">
        <f t="shared" si="34"/>
        <v>0</v>
      </c>
      <c r="P90" s="43">
        <f t="shared" si="35"/>
        <v>0</v>
      </c>
      <c r="Q90" s="43">
        <f t="shared" si="36"/>
      </c>
      <c r="R90" s="43">
        <f t="shared" si="37"/>
        <v>0</v>
      </c>
      <c r="S90" s="43">
        <f t="shared" si="38"/>
        <v>0</v>
      </c>
      <c r="T90" s="43">
        <f t="shared" si="39"/>
        <v>0</v>
      </c>
      <c r="U90" s="43">
        <v>101</v>
      </c>
      <c r="V90" s="39" t="s">
        <v>1159</v>
      </c>
      <c r="W90" s="50">
        <f>R10100891</f>
        <v>0</v>
      </c>
      <c r="X90" s="50">
        <f>R10100892</f>
        <v>0</v>
      </c>
      <c r="Y90" s="49">
        <v>0</v>
      </c>
      <c r="Z90" s="49">
        <v>0</v>
      </c>
    </row>
    <row r="91" spans="1:26" ht="12.75">
      <c r="A91" s="44">
        <f t="shared" si="20"/>
        <v>0</v>
      </c>
      <c r="B91" s="43">
        <f t="shared" si="21"/>
        <v>0</v>
      </c>
      <c r="C91" s="43">
        <f t="shared" si="22"/>
        <v>0</v>
      </c>
      <c r="D91" s="43">
        <f t="shared" si="23"/>
        <v>0</v>
      </c>
      <c r="E91" s="45">
        <f t="shared" si="24"/>
        <v>0</v>
      </c>
      <c r="F91" s="43">
        <f t="shared" si="25"/>
        <v>0</v>
      </c>
      <c r="G91" s="43">
        <f t="shared" si="26"/>
        <v>0</v>
      </c>
      <c r="H91" s="43">
        <f t="shared" si="27"/>
        <v>0</v>
      </c>
      <c r="I91" s="46">
        <f t="shared" si="28"/>
        <v>0</v>
      </c>
      <c r="J91" s="47">
        <f t="shared" si="29"/>
      </c>
      <c r="K91" s="43">
        <f t="shared" si="30"/>
        <v>0</v>
      </c>
      <c r="L91" s="43">
        <f t="shared" si="31"/>
        <v>0</v>
      </c>
      <c r="M91" s="43">
        <f t="shared" si="32"/>
        <v>0</v>
      </c>
      <c r="N91" s="43">
        <f t="shared" si="33"/>
        <v>0</v>
      </c>
      <c r="O91" s="43">
        <f t="shared" si="34"/>
        <v>0</v>
      </c>
      <c r="P91" s="43">
        <f t="shared" si="35"/>
        <v>0</v>
      </c>
      <c r="Q91" s="43">
        <f t="shared" si="36"/>
      </c>
      <c r="R91" s="43">
        <f t="shared" si="37"/>
        <v>0</v>
      </c>
      <c r="S91" s="43">
        <f t="shared" si="38"/>
        <v>0</v>
      </c>
      <c r="T91" s="43">
        <f t="shared" si="39"/>
        <v>0</v>
      </c>
      <c r="U91" s="43">
        <v>101</v>
      </c>
      <c r="V91" s="39" t="s">
        <v>1161</v>
      </c>
      <c r="W91" s="48">
        <f>R10100901</f>
        <v>0</v>
      </c>
      <c r="X91" s="48">
        <f>R10100902</f>
        <v>0</v>
      </c>
      <c r="Y91" s="49">
        <v>0</v>
      </c>
      <c r="Z91" s="49">
        <v>0</v>
      </c>
    </row>
    <row r="92" spans="1:26" ht="12.75">
      <c r="A92" s="44">
        <f t="shared" si="20"/>
        <v>0</v>
      </c>
      <c r="B92" s="43">
        <f t="shared" si="21"/>
        <v>0</v>
      </c>
      <c r="C92" s="43">
        <f t="shared" si="22"/>
        <v>0</v>
      </c>
      <c r="D92" s="43">
        <f t="shared" si="23"/>
        <v>0</v>
      </c>
      <c r="E92" s="45">
        <f t="shared" si="24"/>
        <v>0</v>
      </c>
      <c r="F92" s="43">
        <f t="shared" si="25"/>
        <v>0</v>
      </c>
      <c r="G92" s="43">
        <f t="shared" si="26"/>
        <v>0</v>
      </c>
      <c r="H92" s="43">
        <f t="shared" si="27"/>
        <v>0</v>
      </c>
      <c r="I92" s="46">
        <f t="shared" si="28"/>
        <v>0</v>
      </c>
      <c r="J92" s="47">
        <f t="shared" si="29"/>
      </c>
      <c r="K92" s="43">
        <f t="shared" si="30"/>
        <v>0</v>
      </c>
      <c r="L92" s="43">
        <f t="shared" si="31"/>
        <v>0</v>
      </c>
      <c r="M92" s="43">
        <f t="shared" si="32"/>
        <v>0</v>
      </c>
      <c r="N92" s="43">
        <f t="shared" si="33"/>
        <v>0</v>
      </c>
      <c r="O92" s="43">
        <f t="shared" si="34"/>
        <v>0</v>
      </c>
      <c r="P92" s="43">
        <f t="shared" si="35"/>
        <v>0</v>
      </c>
      <c r="Q92" s="43">
        <f t="shared" si="36"/>
      </c>
      <c r="R92" s="43">
        <f t="shared" si="37"/>
        <v>0</v>
      </c>
      <c r="S92" s="43">
        <f t="shared" si="38"/>
        <v>0</v>
      </c>
      <c r="T92" s="43">
        <f t="shared" si="39"/>
        <v>0</v>
      </c>
      <c r="U92" s="43">
        <v>101</v>
      </c>
      <c r="V92" s="39" t="s">
        <v>1163</v>
      </c>
      <c r="W92" s="50">
        <f>R10100911</f>
        <v>0</v>
      </c>
      <c r="X92" s="50">
        <f>R10100912</f>
        <v>0</v>
      </c>
      <c r="Y92" s="49">
        <v>0</v>
      </c>
      <c r="Z92" s="49">
        <v>0</v>
      </c>
    </row>
    <row r="93" spans="1:26" ht="12.75">
      <c r="A93" s="44">
        <f t="shared" si="20"/>
        <v>0</v>
      </c>
      <c r="B93" s="43">
        <f t="shared" si="21"/>
        <v>0</v>
      </c>
      <c r="C93" s="43">
        <f t="shared" si="22"/>
        <v>0</v>
      </c>
      <c r="D93" s="43">
        <f t="shared" si="23"/>
        <v>0</v>
      </c>
      <c r="E93" s="45">
        <f t="shared" si="24"/>
        <v>0</v>
      </c>
      <c r="F93" s="43">
        <f t="shared" si="25"/>
        <v>0</v>
      </c>
      <c r="G93" s="43">
        <f t="shared" si="26"/>
        <v>0</v>
      </c>
      <c r="H93" s="43">
        <f t="shared" si="27"/>
        <v>0</v>
      </c>
      <c r="I93" s="46">
        <f t="shared" si="28"/>
        <v>0</v>
      </c>
      <c r="J93" s="47">
        <f t="shared" si="29"/>
      </c>
      <c r="K93" s="43">
        <f t="shared" si="30"/>
        <v>0</v>
      </c>
      <c r="L93" s="43">
        <f t="shared" si="31"/>
        <v>0</v>
      </c>
      <c r="M93" s="43">
        <f t="shared" si="32"/>
        <v>0</v>
      </c>
      <c r="N93" s="43">
        <f t="shared" si="33"/>
        <v>0</v>
      </c>
      <c r="O93" s="43">
        <f t="shared" si="34"/>
        <v>0</v>
      </c>
      <c r="P93" s="43">
        <f t="shared" si="35"/>
        <v>0</v>
      </c>
      <c r="Q93" s="43">
        <f t="shared" si="36"/>
      </c>
      <c r="R93" s="43">
        <f t="shared" si="37"/>
        <v>0</v>
      </c>
      <c r="S93" s="43">
        <f t="shared" si="38"/>
        <v>0</v>
      </c>
      <c r="T93" s="43">
        <f t="shared" si="39"/>
        <v>0</v>
      </c>
      <c r="U93" s="43">
        <v>101</v>
      </c>
      <c r="V93" s="39" t="s">
        <v>1165</v>
      </c>
      <c r="W93" s="50">
        <f>R10100921</f>
        <v>0</v>
      </c>
      <c r="X93" s="50">
        <f>R10100922</f>
        <v>0</v>
      </c>
      <c r="Y93" s="49">
        <v>0</v>
      </c>
      <c r="Z93" s="49">
        <v>0</v>
      </c>
    </row>
    <row r="94" spans="1:26" ht="12.75">
      <c r="A94" s="44">
        <f t="shared" si="20"/>
        <v>0</v>
      </c>
      <c r="B94" s="43">
        <f t="shared" si="21"/>
        <v>0</v>
      </c>
      <c r="C94" s="43">
        <f t="shared" si="22"/>
        <v>0</v>
      </c>
      <c r="D94" s="43">
        <f t="shared" si="23"/>
        <v>0</v>
      </c>
      <c r="E94" s="45">
        <f t="shared" si="24"/>
        <v>0</v>
      </c>
      <c r="F94" s="43">
        <f t="shared" si="25"/>
        <v>0</v>
      </c>
      <c r="G94" s="43">
        <f t="shared" si="26"/>
        <v>0</v>
      </c>
      <c r="H94" s="43">
        <f t="shared" si="27"/>
        <v>0</v>
      </c>
      <c r="I94" s="46">
        <f t="shared" si="28"/>
        <v>0</v>
      </c>
      <c r="J94" s="47">
        <f t="shared" si="29"/>
      </c>
      <c r="K94" s="43">
        <f t="shared" si="30"/>
        <v>0</v>
      </c>
      <c r="L94" s="43">
        <f t="shared" si="31"/>
        <v>0</v>
      </c>
      <c r="M94" s="43">
        <f t="shared" si="32"/>
        <v>0</v>
      </c>
      <c r="N94" s="43">
        <f t="shared" si="33"/>
        <v>0</v>
      </c>
      <c r="O94" s="43">
        <f t="shared" si="34"/>
        <v>0</v>
      </c>
      <c r="P94" s="43">
        <f t="shared" si="35"/>
        <v>0</v>
      </c>
      <c r="Q94" s="43">
        <f t="shared" si="36"/>
      </c>
      <c r="R94" s="43">
        <f t="shared" si="37"/>
        <v>0</v>
      </c>
      <c r="S94" s="43">
        <f t="shared" si="38"/>
        <v>0</v>
      </c>
      <c r="T94" s="43">
        <f t="shared" si="39"/>
        <v>0</v>
      </c>
      <c r="U94" s="43">
        <v>101</v>
      </c>
      <c r="V94" s="39" t="s">
        <v>1167</v>
      </c>
      <c r="W94" s="48">
        <f>R10100931</f>
        <v>0</v>
      </c>
      <c r="X94" s="48">
        <f>R10100932</f>
        <v>0</v>
      </c>
      <c r="Y94" s="49">
        <v>0</v>
      </c>
      <c r="Z94" s="49">
        <v>0</v>
      </c>
    </row>
    <row r="95" spans="1:26" ht="12.75">
      <c r="A95" s="44">
        <f t="shared" si="20"/>
        <v>0</v>
      </c>
      <c r="B95" s="43">
        <f t="shared" si="21"/>
        <v>0</v>
      </c>
      <c r="C95" s="43">
        <f t="shared" si="22"/>
        <v>0</v>
      </c>
      <c r="D95" s="43">
        <f t="shared" si="23"/>
        <v>0</v>
      </c>
      <c r="E95" s="45">
        <f t="shared" si="24"/>
        <v>0</v>
      </c>
      <c r="F95" s="43">
        <f t="shared" si="25"/>
        <v>0</v>
      </c>
      <c r="G95" s="43">
        <f t="shared" si="26"/>
        <v>0</v>
      </c>
      <c r="H95" s="43">
        <f t="shared" si="27"/>
        <v>0</v>
      </c>
      <c r="I95" s="46">
        <f t="shared" si="28"/>
        <v>0</v>
      </c>
      <c r="J95" s="47">
        <f t="shared" si="29"/>
      </c>
      <c r="K95" s="43">
        <f t="shared" si="30"/>
        <v>0</v>
      </c>
      <c r="L95" s="43">
        <f t="shared" si="31"/>
        <v>0</v>
      </c>
      <c r="M95" s="43">
        <f t="shared" si="32"/>
        <v>0</v>
      </c>
      <c r="N95" s="43">
        <f t="shared" si="33"/>
        <v>0</v>
      </c>
      <c r="O95" s="43">
        <f t="shared" si="34"/>
        <v>0</v>
      </c>
      <c r="P95" s="43">
        <f t="shared" si="35"/>
        <v>0</v>
      </c>
      <c r="Q95" s="43">
        <f t="shared" si="36"/>
      </c>
      <c r="R95" s="43">
        <f t="shared" si="37"/>
        <v>0</v>
      </c>
      <c r="S95" s="43">
        <f t="shared" si="38"/>
        <v>0</v>
      </c>
      <c r="T95" s="43">
        <f t="shared" si="39"/>
        <v>0</v>
      </c>
      <c r="U95" s="43">
        <v>101</v>
      </c>
      <c r="V95" s="39" t="s">
        <v>1169</v>
      </c>
      <c r="W95" s="50">
        <f>R10100941</f>
        <v>0</v>
      </c>
      <c r="X95" s="50">
        <f>R10100942</f>
        <v>0</v>
      </c>
      <c r="Y95" s="49">
        <v>0</v>
      </c>
      <c r="Z95" s="49">
        <v>0</v>
      </c>
    </row>
    <row r="96" spans="1:26" ht="12.75">
      <c r="A96" s="44">
        <f t="shared" si="20"/>
        <v>0</v>
      </c>
      <c r="B96" s="43">
        <f t="shared" si="21"/>
        <v>0</v>
      </c>
      <c r="C96" s="43">
        <f t="shared" si="22"/>
        <v>0</v>
      </c>
      <c r="D96" s="43">
        <f t="shared" si="23"/>
        <v>0</v>
      </c>
      <c r="E96" s="45">
        <f t="shared" si="24"/>
        <v>0</v>
      </c>
      <c r="F96" s="43">
        <f t="shared" si="25"/>
        <v>0</v>
      </c>
      <c r="G96" s="43">
        <f t="shared" si="26"/>
        <v>0</v>
      </c>
      <c r="H96" s="43">
        <f t="shared" si="27"/>
        <v>0</v>
      </c>
      <c r="I96" s="46">
        <f t="shared" si="28"/>
        <v>0</v>
      </c>
      <c r="J96" s="47">
        <f t="shared" si="29"/>
      </c>
      <c r="K96" s="43">
        <f t="shared" si="30"/>
        <v>0</v>
      </c>
      <c r="L96" s="43">
        <f t="shared" si="31"/>
        <v>0</v>
      </c>
      <c r="M96" s="43">
        <f t="shared" si="32"/>
        <v>0</v>
      </c>
      <c r="N96" s="43">
        <f t="shared" si="33"/>
        <v>0</v>
      </c>
      <c r="O96" s="43">
        <f t="shared" si="34"/>
        <v>0</v>
      </c>
      <c r="P96" s="43">
        <f t="shared" si="35"/>
        <v>0</v>
      </c>
      <c r="Q96" s="43">
        <f t="shared" si="36"/>
      </c>
      <c r="R96" s="43">
        <f t="shared" si="37"/>
        <v>0</v>
      </c>
      <c r="S96" s="43">
        <f t="shared" si="38"/>
        <v>0</v>
      </c>
      <c r="T96" s="43">
        <f t="shared" si="39"/>
        <v>0</v>
      </c>
      <c r="U96" s="43">
        <v>101</v>
      </c>
      <c r="V96" s="39" t="s">
        <v>1171</v>
      </c>
      <c r="W96" s="50">
        <f>R10100951</f>
        <v>0</v>
      </c>
      <c r="X96" s="50">
        <f>R10100952</f>
        <v>0</v>
      </c>
      <c r="Y96" s="49">
        <v>0</v>
      </c>
      <c r="Z96" s="49">
        <v>0</v>
      </c>
    </row>
    <row r="97" spans="1:26" ht="12.75">
      <c r="A97" s="44">
        <f t="shared" si="20"/>
        <v>0</v>
      </c>
      <c r="B97" s="43">
        <f t="shared" si="21"/>
        <v>0</v>
      </c>
      <c r="C97" s="43">
        <f t="shared" si="22"/>
        <v>0</v>
      </c>
      <c r="D97" s="43">
        <f t="shared" si="23"/>
        <v>0</v>
      </c>
      <c r="E97" s="45">
        <f t="shared" si="24"/>
        <v>0</v>
      </c>
      <c r="F97" s="43">
        <f t="shared" si="25"/>
        <v>0</v>
      </c>
      <c r="G97" s="43">
        <f t="shared" si="26"/>
        <v>0</v>
      </c>
      <c r="H97" s="43">
        <f t="shared" si="27"/>
        <v>0</v>
      </c>
      <c r="I97" s="46">
        <f t="shared" si="28"/>
        <v>0</v>
      </c>
      <c r="J97" s="47">
        <f t="shared" si="29"/>
      </c>
      <c r="K97" s="43">
        <f t="shared" si="30"/>
        <v>0</v>
      </c>
      <c r="L97" s="43">
        <f t="shared" si="31"/>
        <v>0</v>
      </c>
      <c r="M97" s="43">
        <f t="shared" si="32"/>
        <v>0</v>
      </c>
      <c r="N97" s="43">
        <f t="shared" si="33"/>
        <v>0</v>
      </c>
      <c r="O97" s="43">
        <f t="shared" si="34"/>
        <v>0</v>
      </c>
      <c r="P97" s="43">
        <f t="shared" si="35"/>
        <v>0</v>
      </c>
      <c r="Q97" s="43">
        <f t="shared" si="36"/>
      </c>
      <c r="R97" s="43">
        <f t="shared" si="37"/>
        <v>0</v>
      </c>
      <c r="S97" s="43">
        <f t="shared" si="38"/>
        <v>0</v>
      </c>
      <c r="T97" s="43">
        <f t="shared" si="39"/>
        <v>0</v>
      </c>
      <c r="U97" s="43">
        <v>101</v>
      </c>
      <c r="V97" s="39" t="s">
        <v>1173</v>
      </c>
      <c r="W97" s="50">
        <f>R10100961</f>
        <v>0</v>
      </c>
      <c r="X97" s="50">
        <f>R10100962</f>
        <v>0</v>
      </c>
      <c r="Y97" s="49">
        <v>0</v>
      </c>
      <c r="Z97" s="49">
        <v>0</v>
      </c>
    </row>
    <row r="98" spans="1:26" ht="12.75">
      <c r="A98" s="44">
        <f t="shared" si="20"/>
        <v>0</v>
      </c>
      <c r="B98" s="43">
        <f t="shared" si="21"/>
        <v>0</v>
      </c>
      <c r="C98" s="43">
        <f t="shared" si="22"/>
        <v>0</v>
      </c>
      <c r="D98" s="43">
        <f t="shared" si="23"/>
        <v>0</v>
      </c>
      <c r="E98" s="45">
        <f t="shared" si="24"/>
        <v>0</v>
      </c>
      <c r="F98" s="43">
        <f t="shared" si="25"/>
        <v>0</v>
      </c>
      <c r="G98" s="43">
        <f t="shared" si="26"/>
        <v>0</v>
      </c>
      <c r="H98" s="43">
        <f t="shared" si="27"/>
        <v>0</v>
      </c>
      <c r="I98" s="46">
        <f t="shared" si="28"/>
        <v>0</v>
      </c>
      <c r="J98" s="47">
        <f t="shared" si="29"/>
      </c>
      <c r="K98" s="43">
        <f t="shared" si="30"/>
        <v>0</v>
      </c>
      <c r="L98" s="43">
        <f t="shared" si="31"/>
        <v>0</v>
      </c>
      <c r="M98" s="43">
        <f t="shared" si="32"/>
        <v>0</v>
      </c>
      <c r="N98" s="43">
        <f t="shared" si="33"/>
        <v>0</v>
      </c>
      <c r="O98" s="43">
        <f t="shared" si="34"/>
        <v>0</v>
      </c>
      <c r="P98" s="43">
        <f t="shared" si="35"/>
        <v>0</v>
      </c>
      <c r="Q98" s="43">
        <f t="shared" si="36"/>
      </c>
      <c r="R98" s="43">
        <f t="shared" si="37"/>
        <v>0</v>
      </c>
      <c r="S98" s="43">
        <f t="shared" si="38"/>
        <v>0</v>
      </c>
      <c r="T98" s="43">
        <f t="shared" si="39"/>
        <v>0</v>
      </c>
      <c r="U98" s="43">
        <v>101</v>
      </c>
      <c r="V98" s="39" t="s">
        <v>1175</v>
      </c>
      <c r="W98" s="48">
        <f>R10100971</f>
        <v>0</v>
      </c>
      <c r="X98" s="48">
        <f>R10100972</f>
        <v>0</v>
      </c>
      <c r="Y98" s="49">
        <v>0</v>
      </c>
      <c r="Z98" s="49">
        <v>0</v>
      </c>
    </row>
    <row r="99" spans="1:26" ht="12.75">
      <c r="A99" s="44">
        <f t="shared" si="20"/>
        <v>0</v>
      </c>
      <c r="B99" s="43">
        <f t="shared" si="21"/>
        <v>0</v>
      </c>
      <c r="C99" s="43">
        <f t="shared" si="22"/>
        <v>0</v>
      </c>
      <c r="D99" s="43">
        <f t="shared" si="23"/>
        <v>0</v>
      </c>
      <c r="E99" s="45">
        <f t="shared" si="24"/>
        <v>0</v>
      </c>
      <c r="F99" s="43">
        <f t="shared" si="25"/>
        <v>0</v>
      </c>
      <c r="G99" s="43">
        <f t="shared" si="26"/>
        <v>0</v>
      </c>
      <c r="H99" s="43">
        <f t="shared" si="27"/>
        <v>0</v>
      </c>
      <c r="I99" s="46">
        <f t="shared" si="28"/>
        <v>0</v>
      </c>
      <c r="J99" s="47">
        <f t="shared" si="29"/>
      </c>
      <c r="K99" s="43">
        <f t="shared" si="30"/>
        <v>0</v>
      </c>
      <c r="L99" s="43">
        <f t="shared" si="31"/>
        <v>0</v>
      </c>
      <c r="M99" s="43">
        <f t="shared" si="32"/>
        <v>0</v>
      </c>
      <c r="N99" s="43">
        <f t="shared" si="33"/>
        <v>0</v>
      </c>
      <c r="O99" s="43">
        <f t="shared" si="34"/>
        <v>0</v>
      </c>
      <c r="P99" s="43">
        <f t="shared" si="35"/>
        <v>0</v>
      </c>
      <c r="Q99" s="43">
        <f t="shared" si="36"/>
      </c>
      <c r="R99" s="43">
        <f t="shared" si="37"/>
        <v>0</v>
      </c>
      <c r="S99" s="43">
        <f t="shared" si="38"/>
        <v>0</v>
      </c>
      <c r="T99" s="43">
        <f t="shared" si="39"/>
        <v>0</v>
      </c>
      <c r="U99" s="43">
        <v>101</v>
      </c>
      <c r="V99" s="39" t="s">
        <v>1177</v>
      </c>
      <c r="W99" s="50">
        <f>R10100981</f>
        <v>0</v>
      </c>
      <c r="X99" s="50">
        <f>R10100982</f>
        <v>0</v>
      </c>
      <c r="Y99" s="49">
        <v>0</v>
      </c>
      <c r="Z99" s="49">
        <v>0</v>
      </c>
    </row>
    <row r="100" spans="1:26" ht="12.75">
      <c r="A100" s="44">
        <f t="shared" si="20"/>
        <v>0</v>
      </c>
      <c r="B100" s="43">
        <f t="shared" si="21"/>
        <v>0</v>
      </c>
      <c r="C100" s="43">
        <f t="shared" si="22"/>
        <v>0</v>
      </c>
      <c r="D100" s="43">
        <f t="shared" si="23"/>
        <v>0</v>
      </c>
      <c r="E100" s="45">
        <f t="shared" si="24"/>
        <v>0</v>
      </c>
      <c r="F100" s="43">
        <f t="shared" si="25"/>
        <v>0</v>
      </c>
      <c r="G100" s="43">
        <f t="shared" si="26"/>
        <v>0</v>
      </c>
      <c r="H100" s="43">
        <f t="shared" si="27"/>
        <v>0</v>
      </c>
      <c r="I100" s="46">
        <f t="shared" si="28"/>
        <v>0</v>
      </c>
      <c r="J100" s="47">
        <f t="shared" si="29"/>
      </c>
      <c r="K100" s="43">
        <f t="shared" si="30"/>
        <v>0</v>
      </c>
      <c r="L100" s="43">
        <f t="shared" si="31"/>
        <v>0</v>
      </c>
      <c r="M100" s="43">
        <f t="shared" si="32"/>
        <v>0</v>
      </c>
      <c r="N100" s="43">
        <f t="shared" si="33"/>
        <v>0</v>
      </c>
      <c r="O100" s="43">
        <f t="shared" si="34"/>
        <v>0</v>
      </c>
      <c r="P100" s="43">
        <f t="shared" si="35"/>
        <v>0</v>
      </c>
      <c r="Q100" s="43">
        <f t="shared" si="36"/>
      </c>
      <c r="R100" s="43">
        <f t="shared" si="37"/>
        <v>0</v>
      </c>
      <c r="S100" s="43">
        <f t="shared" si="38"/>
        <v>0</v>
      </c>
      <c r="T100" s="43">
        <f t="shared" si="39"/>
        <v>0</v>
      </c>
      <c r="U100" s="43">
        <v>101</v>
      </c>
      <c r="V100" s="39" t="s">
        <v>1179</v>
      </c>
      <c r="W100" s="50">
        <f>R10100991</f>
        <v>0</v>
      </c>
      <c r="X100" s="50">
        <f>R10100992</f>
        <v>0</v>
      </c>
      <c r="Y100" s="49">
        <v>0</v>
      </c>
      <c r="Z100" s="49">
        <v>0</v>
      </c>
    </row>
    <row r="101" spans="1:26" ht="12.75">
      <c r="A101" s="44">
        <f t="shared" si="20"/>
        <v>0</v>
      </c>
      <c r="B101" s="43">
        <f t="shared" si="21"/>
        <v>0</v>
      </c>
      <c r="C101" s="43">
        <f t="shared" si="22"/>
        <v>0</v>
      </c>
      <c r="D101" s="43">
        <f t="shared" si="23"/>
        <v>0</v>
      </c>
      <c r="E101" s="45">
        <f t="shared" si="24"/>
        <v>0</v>
      </c>
      <c r="F101" s="43">
        <f t="shared" si="25"/>
        <v>0</v>
      </c>
      <c r="G101" s="43">
        <f t="shared" si="26"/>
        <v>0</v>
      </c>
      <c r="H101" s="43">
        <f t="shared" si="27"/>
        <v>0</v>
      </c>
      <c r="I101" s="46">
        <f t="shared" si="28"/>
        <v>0</v>
      </c>
      <c r="J101" s="47">
        <f t="shared" si="29"/>
      </c>
      <c r="K101" s="43">
        <f t="shared" si="30"/>
        <v>0</v>
      </c>
      <c r="L101" s="43">
        <f t="shared" si="31"/>
        <v>0</v>
      </c>
      <c r="M101" s="43">
        <f t="shared" si="32"/>
        <v>0</v>
      </c>
      <c r="N101" s="43">
        <f t="shared" si="33"/>
        <v>0</v>
      </c>
      <c r="O101" s="43">
        <f t="shared" si="34"/>
        <v>0</v>
      </c>
      <c r="P101" s="43">
        <f t="shared" si="35"/>
        <v>0</v>
      </c>
      <c r="Q101" s="43">
        <f t="shared" si="36"/>
      </c>
      <c r="R101" s="43">
        <f t="shared" si="37"/>
        <v>0</v>
      </c>
      <c r="S101" s="43">
        <f t="shared" si="38"/>
        <v>0</v>
      </c>
      <c r="T101" s="43">
        <f t="shared" si="39"/>
        <v>0</v>
      </c>
      <c r="U101" s="43">
        <v>101</v>
      </c>
      <c r="V101" s="39" t="s">
        <v>1181</v>
      </c>
      <c r="W101" s="48">
        <f>R10101001</f>
        <v>0</v>
      </c>
      <c r="X101" s="48">
        <f>R10101002</f>
        <v>0</v>
      </c>
      <c r="Y101" s="49">
        <v>0</v>
      </c>
      <c r="Z101" s="49">
        <v>0</v>
      </c>
    </row>
    <row r="102" spans="1:26" ht="12.75">
      <c r="A102" s="44">
        <f t="shared" si="20"/>
        <v>0</v>
      </c>
      <c r="B102" s="43">
        <f t="shared" si="21"/>
        <v>0</v>
      </c>
      <c r="C102" s="43">
        <f t="shared" si="22"/>
        <v>0</v>
      </c>
      <c r="D102" s="43">
        <f t="shared" si="23"/>
        <v>0</v>
      </c>
      <c r="E102" s="45">
        <f t="shared" si="24"/>
        <v>0</v>
      </c>
      <c r="F102" s="43">
        <f t="shared" si="25"/>
        <v>0</v>
      </c>
      <c r="G102" s="43">
        <f t="shared" si="26"/>
        <v>0</v>
      </c>
      <c r="H102" s="43">
        <f t="shared" si="27"/>
        <v>0</v>
      </c>
      <c r="I102" s="46">
        <f t="shared" si="28"/>
        <v>0</v>
      </c>
      <c r="J102" s="47">
        <f t="shared" si="29"/>
      </c>
      <c r="K102" s="43">
        <f t="shared" si="30"/>
        <v>0</v>
      </c>
      <c r="L102" s="43">
        <f t="shared" si="31"/>
        <v>0</v>
      </c>
      <c r="M102" s="43">
        <f t="shared" si="32"/>
        <v>0</v>
      </c>
      <c r="N102" s="43">
        <f t="shared" si="33"/>
        <v>0</v>
      </c>
      <c r="O102" s="43">
        <f t="shared" si="34"/>
        <v>0</v>
      </c>
      <c r="P102" s="43">
        <f t="shared" si="35"/>
        <v>0</v>
      </c>
      <c r="Q102" s="43">
        <f t="shared" si="36"/>
      </c>
      <c r="R102" s="43">
        <f t="shared" si="37"/>
        <v>0</v>
      </c>
      <c r="S102" s="43">
        <f t="shared" si="38"/>
        <v>0</v>
      </c>
      <c r="T102" s="43">
        <f t="shared" si="39"/>
        <v>0</v>
      </c>
      <c r="U102" s="43">
        <v>101</v>
      </c>
      <c r="V102" s="39" t="s">
        <v>1183</v>
      </c>
      <c r="W102" s="48">
        <f>R10101011</f>
        <v>0</v>
      </c>
      <c r="X102" s="48">
        <f>R10101012</f>
        <v>0</v>
      </c>
      <c r="Y102" s="49">
        <v>0</v>
      </c>
      <c r="Z102" s="49">
        <v>0</v>
      </c>
    </row>
    <row r="103" spans="1:26" ht="12.75">
      <c r="A103" s="44">
        <f t="shared" si="20"/>
        <v>0</v>
      </c>
      <c r="B103" s="43">
        <f t="shared" si="21"/>
        <v>0</v>
      </c>
      <c r="C103" s="43">
        <f t="shared" si="22"/>
        <v>0</v>
      </c>
      <c r="D103" s="43">
        <f t="shared" si="23"/>
        <v>0</v>
      </c>
      <c r="E103" s="45">
        <f t="shared" si="24"/>
        <v>0</v>
      </c>
      <c r="F103" s="43">
        <f t="shared" si="25"/>
        <v>0</v>
      </c>
      <c r="G103" s="43">
        <f t="shared" si="26"/>
        <v>0</v>
      </c>
      <c r="H103" s="43">
        <f t="shared" si="27"/>
        <v>0</v>
      </c>
      <c r="I103" s="46">
        <f t="shared" si="28"/>
        <v>0</v>
      </c>
      <c r="J103" s="47">
        <f t="shared" si="29"/>
      </c>
      <c r="K103" s="43">
        <f t="shared" si="30"/>
        <v>0</v>
      </c>
      <c r="L103" s="43">
        <f t="shared" si="31"/>
        <v>0</v>
      </c>
      <c r="M103" s="43">
        <f t="shared" si="32"/>
        <v>0</v>
      </c>
      <c r="N103" s="43">
        <f t="shared" si="33"/>
        <v>0</v>
      </c>
      <c r="O103" s="43">
        <f t="shared" si="34"/>
        <v>0</v>
      </c>
      <c r="P103" s="43">
        <f t="shared" si="35"/>
        <v>0</v>
      </c>
      <c r="Q103" s="43">
        <f t="shared" si="36"/>
      </c>
      <c r="R103" s="43">
        <f t="shared" si="37"/>
        <v>0</v>
      </c>
      <c r="S103" s="43">
        <f t="shared" si="38"/>
        <v>0</v>
      </c>
      <c r="T103" s="43">
        <f t="shared" si="39"/>
        <v>0</v>
      </c>
      <c r="U103" s="43">
        <v>101</v>
      </c>
      <c r="V103" s="39" t="s">
        <v>1185</v>
      </c>
      <c r="W103" s="48">
        <f>R10101021</f>
        <v>0</v>
      </c>
      <c r="X103" s="48">
        <f>R10101022</f>
        <v>0</v>
      </c>
      <c r="Y103" s="49">
        <v>0</v>
      </c>
      <c r="Z103" s="49">
        <v>0</v>
      </c>
    </row>
    <row r="104" spans="1:26" ht="12.75">
      <c r="A104" s="44">
        <f t="shared" si="20"/>
        <v>0</v>
      </c>
      <c r="B104" s="43">
        <f t="shared" si="21"/>
        <v>0</v>
      </c>
      <c r="C104" s="43">
        <f t="shared" si="22"/>
        <v>0</v>
      </c>
      <c r="D104" s="43">
        <f t="shared" si="23"/>
        <v>0</v>
      </c>
      <c r="E104" s="45">
        <f t="shared" si="24"/>
        <v>0</v>
      </c>
      <c r="F104" s="43">
        <f t="shared" si="25"/>
        <v>0</v>
      </c>
      <c r="G104" s="43">
        <f t="shared" si="26"/>
        <v>0</v>
      </c>
      <c r="H104" s="43">
        <f t="shared" si="27"/>
        <v>0</v>
      </c>
      <c r="I104" s="46">
        <f t="shared" si="28"/>
        <v>0</v>
      </c>
      <c r="J104" s="47">
        <f t="shared" si="29"/>
      </c>
      <c r="K104" s="43">
        <f t="shared" si="30"/>
        <v>0</v>
      </c>
      <c r="L104" s="43">
        <f t="shared" si="31"/>
        <v>0</v>
      </c>
      <c r="M104" s="43">
        <f t="shared" si="32"/>
        <v>0</v>
      </c>
      <c r="N104" s="43">
        <f t="shared" si="33"/>
        <v>0</v>
      </c>
      <c r="O104" s="43">
        <f t="shared" si="34"/>
        <v>0</v>
      </c>
      <c r="P104" s="43">
        <f t="shared" si="35"/>
        <v>0</v>
      </c>
      <c r="Q104" s="43">
        <f t="shared" si="36"/>
      </c>
      <c r="R104" s="43">
        <f t="shared" si="37"/>
        <v>0</v>
      </c>
      <c r="S104" s="43">
        <f t="shared" si="38"/>
        <v>0</v>
      </c>
      <c r="T104" s="43">
        <f t="shared" si="39"/>
        <v>0</v>
      </c>
      <c r="U104" s="43">
        <v>101</v>
      </c>
      <c r="V104" s="39" t="s">
        <v>1187</v>
      </c>
      <c r="W104" s="48">
        <f>R10101031</f>
        <v>0</v>
      </c>
      <c r="X104" s="48">
        <f>R10101032</f>
        <v>0</v>
      </c>
      <c r="Y104" s="49">
        <v>0</v>
      </c>
      <c r="Z104" s="49">
        <v>0</v>
      </c>
    </row>
    <row r="105" spans="1:26" ht="12.75">
      <c r="A105" s="44">
        <f t="shared" si="20"/>
        <v>0</v>
      </c>
      <c r="B105" s="43">
        <f t="shared" si="21"/>
        <v>0</v>
      </c>
      <c r="C105" s="43">
        <f t="shared" si="22"/>
        <v>0</v>
      </c>
      <c r="D105" s="43">
        <f t="shared" si="23"/>
        <v>0</v>
      </c>
      <c r="E105" s="45">
        <f t="shared" si="24"/>
        <v>0</v>
      </c>
      <c r="F105" s="43">
        <f t="shared" si="25"/>
        <v>0</v>
      </c>
      <c r="G105" s="43">
        <f t="shared" si="26"/>
        <v>0</v>
      </c>
      <c r="H105" s="43">
        <f t="shared" si="27"/>
        <v>0</v>
      </c>
      <c r="I105" s="46">
        <f t="shared" si="28"/>
        <v>0</v>
      </c>
      <c r="J105" s="47">
        <f t="shared" si="29"/>
      </c>
      <c r="K105" s="43">
        <f t="shared" si="30"/>
        <v>0</v>
      </c>
      <c r="L105" s="43">
        <f t="shared" si="31"/>
        <v>0</v>
      </c>
      <c r="M105" s="43">
        <f t="shared" si="32"/>
        <v>0</v>
      </c>
      <c r="N105" s="43">
        <f t="shared" si="33"/>
        <v>0</v>
      </c>
      <c r="O105" s="43">
        <f t="shared" si="34"/>
        <v>0</v>
      </c>
      <c r="P105" s="43">
        <f t="shared" si="35"/>
        <v>0</v>
      </c>
      <c r="Q105" s="43">
        <f t="shared" si="36"/>
      </c>
      <c r="R105" s="43">
        <f t="shared" si="37"/>
        <v>0</v>
      </c>
      <c r="S105" s="43">
        <f t="shared" si="38"/>
        <v>0</v>
      </c>
      <c r="T105" s="43">
        <f t="shared" si="39"/>
        <v>0</v>
      </c>
      <c r="U105" s="43">
        <v>101</v>
      </c>
      <c r="V105" s="39" t="s">
        <v>1189</v>
      </c>
      <c r="W105" s="50">
        <f>R10101041</f>
        <v>0</v>
      </c>
      <c r="X105" s="50">
        <f>R10101042</f>
        <v>0</v>
      </c>
      <c r="Y105" s="49">
        <v>0</v>
      </c>
      <c r="Z105" s="49">
        <v>0</v>
      </c>
    </row>
    <row r="106" spans="1:26" ht="12.75">
      <c r="A106" s="44">
        <f t="shared" si="20"/>
        <v>0</v>
      </c>
      <c r="B106" s="43">
        <f t="shared" si="21"/>
        <v>0</v>
      </c>
      <c r="C106" s="43">
        <f t="shared" si="22"/>
        <v>0</v>
      </c>
      <c r="D106" s="43">
        <f t="shared" si="23"/>
        <v>0</v>
      </c>
      <c r="E106" s="45">
        <f t="shared" si="24"/>
        <v>0</v>
      </c>
      <c r="F106" s="43">
        <f t="shared" si="25"/>
        <v>0</v>
      </c>
      <c r="G106" s="43">
        <f t="shared" si="26"/>
        <v>0</v>
      </c>
      <c r="H106" s="43">
        <f t="shared" si="27"/>
        <v>0</v>
      </c>
      <c r="I106" s="46">
        <f t="shared" si="28"/>
        <v>0</v>
      </c>
      <c r="J106" s="47">
        <f t="shared" si="29"/>
      </c>
      <c r="K106" s="43">
        <f t="shared" si="30"/>
        <v>0</v>
      </c>
      <c r="L106" s="43">
        <f t="shared" si="31"/>
        <v>0</v>
      </c>
      <c r="M106" s="43">
        <f t="shared" si="32"/>
        <v>0</v>
      </c>
      <c r="N106" s="43">
        <f t="shared" si="33"/>
        <v>0</v>
      </c>
      <c r="O106" s="43">
        <f t="shared" si="34"/>
        <v>0</v>
      </c>
      <c r="P106" s="43">
        <f t="shared" si="35"/>
        <v>0</v>
      </c>
      <c r="Q106" s="43">
        <f t="shared" si="36"/>
      </c>
      <c r="R106" s="43">
        <f t="shared" si="37"/>
        <v>0</v>
      </c>
      <c r="S106" s="43">
        <f t="shared" si="38"/>
        <v>0</v>
      </c>
      <c r="T106" s="43">
        <f t="shared" si="39"/>
        <v>0</v>
      </c>
      <c r="U106" s="43">
        <v>101</v>
      </c>
      <c r="V106" s="39" t="s">
        <v>1191</v>
      </c>
      <c r="W106" s="50">
        <f>R10101051</f>
        <v>0</v>
      </c>
      <c r="X106" s="50">
        <f>R10101052</f>
        <v>0</v>
      </c>
      <c r="Y106" s="49">
        <v>0</v>
      </c>
      <c r="Z106" s="49">
        <v>0</v>
      </c>
    </row>
    <row r="107" spans="1:26" ht="12.75">
      <c r="A107" s="44">
        <f t="shared" si="20"/>
        <v>0</v>
      </c>
      <c r="B107" s="43">
        <f t="shared" si="21"/>
        <v>0</v>
      </c>
      <c r="C107" s="43">
        <f t="shared" si="22"/>
        <v>0</v>
      </c>
      <c r="D107" s="43">
        <f t="shared" si="23"/>
        <v>0</v>
      </c>
      <c r="E107" s="45">
        <f t="shared" si="24"/>
        <v>0</v>
      </c>
      <c r="F107" s="43">
        <f t="shared" si="25"/>
        <v>0</v>
      </c>
      <c r="G107" s="43">
        <f t="shared" si="26"/>
        <v>0</v>
      </c>
      <c r="H107" s="43">
        <f t="shared" si="27"/>
        <v>0</v>
      </c>
      <c r="I107" s="46">
        <f t="shared" si="28"/>
        <v>0</v>
      </c>
      <c r="J107" s="47">
        <f t="shared" si="29"/>
      </c>
      <c r="K107" s="43">
        <f t="shared" si="30"/>
        <v>0</v>
      </c>
      <c r="L107" s="43">
        <f t="shared" si="31"/>
        <v>0</v>
      </c>
      <c r="M107" s="43">
        <f t="shared" si="32"/>
        <v>0</v>
      </c>
      <c r="N107" s="43">
        <f t="shared" si="33"/>
        <v>0</v>
      </c>
      <c r="O107" s="43">
        <f t="shared" si="34"/>
        <v>0</v>
      </c>
      <c r="P107" s="43">
        <f t="shared" si="35"/>
        <v>0</v>
      </c>
      <c r="Q107" s="43">
        <f t="shared" si="36"/>
      </c>
      <c r="R107" s="43">
        <f t="shared" si="37"/>
        <v>0</v>
      </c>
      <c r="S107" s="43">
        <f t="shared" si="38"/>
        <v>0</v>
      </c>
      <c r="T107" s="43">
        <f t="shared" si="39"/>
        <v>0</v>
      </c>
      <c r="U107" s="43">
        <v>101</v>
      </c>
      <c r="V107" s="39" t="s">
        <v>1193</v>
      </c>
      <c r="W107" s="50">
        <f>R10101061</f>
        <v>0</v>
      </c>
      <c r="X107" s="50">
        <f>R10101062</f>
        <v>0</v>
      </c>
      <c r="Y107" s="49">
        <v>0</v>
      </c>
      <c r="Z107" s="49">
        <v>0</v>
      </c>
    </row>
    <row r="108" spans="1:26" ht="12.75">
      <c r="A108" s="44">
        <f t="shared" si="20"/>
        <v>0</v>
      </c>
      <c r="B108" s="43">
        <f t="shared" si="21"/>
        <v>0</v>
      </c>
      <c r="C108" s="43">
        <f t="shared" si="22"/>
        <v>0</v>
      </c>
      <c r="D108" s="43">
        <f t="shared" si="23"/>
        <v>0</v>
      </c>
      <c r="E108" s="45">
        <f t="shared" si="24"/>
        <v>0</v>
      </c>
      <c r="F108" s="43">
        <f t="shared" si="25"/>
        <v>0</v>
      </c>
      <c r="G108" s="43">
        <f t="shared" si="26"/>
        <v>0</v>
      </c>
      <c r="H108" s="43">
        <f t="shared" si="27"/>
        <v>0</v>
      </c>
      <c r="I108" s="46">
        <f t="shared" si="28"/>
        <v>0</v>
      </c>
      <c r="J108" s="47">
        <f t="shared" si="29"/>
      </c>
      <c r="K108" s="43">
        <f t="shared" si="30"/>
        <v>0</v>
      </c>
      <c r="L108" s="43">
        <f t="shared" si="31"/>
        <v>0</v>
      </c>
      <c r="M108" s="43">
        <f t="shared" si="32"/>
        <v>0</v>
      </c>
      <c r="N108" s="43">
        <f t="shared" si="33"/>
        <v>0</v>
      </c>
      <c r="O108" s="43">
        <f t="shared" si="34"/>
        <v>0</v>
      </c>
      <c r="P108" s="43">
        <f t="shared" si="35"/>
        <v>0</v>
      </c>
      <c r="Q108" s="43">
        <f t="shared" si="36"/>
      </c>
      <c r="R108" s="43">
        <f t="shared" si="37"/>
        <v>0</v>
      </c>
      <c r="S108" s="43">
        <f t="shared" si="38"/>
        <v>0</v>
      </c>
      <c r="T108" s="43">
        <f t="shared" si="39"/>
        <v>0</v>
      </c>
      <c r="U108" s="43">
        <v>101</v>
      </c>
      <c r="V108" s="39" t="s">
        <v>1194</v>
      </c>
      <c r="W108" s="50">
        <f>R10101071</f>
        <v>0</v>
      </c>
      <c r="X108" s="50">
        <f>R10101072</f>
        <v>0</v>
      </c>
      <c r="Y108" s="49">
        <v>0</v>
      </c>
      <c r="Z108" s="49">
        <v>0</v>
      </c>
    </row>
    <row r="109" spans="1:26" ht="12.75">
      <c r="A109" s="44">
        <f t="shared" si="20"/>
        <v>0</v>
      </c>
      <c r="B109" s="43">
        <f t="shared" si="21"/>
        <v>0</v>
      </c>
      <c r="C109" s="43">
        <f t="shared" si="22"/>
        <v>0</v>
      </c>
      <c r="D109" s="43">
        <f t="shared" si="23"/>
        <v>0</v>
      </c>
      <c r="E109" s="45">
        <f t="shared" si="24"/>
        <v>0</v>
      </c>
      <c r="F109" s="43">
        <f t="shared" si="25"/>
        <v>0</v>
      </c>
      <c r="G109" s="43">
        <f t="shared" si="26"/>
        <v>0</v>
      </c>
      <c r="H109" s="43">
        <f t="shared" si="27"/>
        <v>0</v>
      </c>
      <c r="I109" s="46">
        <f t="shared" si="28"/>
        <v>0</v>
      </c>
      <c r="J109" s="47">
        <f t="shared" si="29"/>
      </c>
      <c r="K109" s="43">
        <f t="shared" si="30"/>
        <v>0</v>
      </c>
      <c r="L109" s="43">
        <f t="shared" si="31"/>
        <v>0</v>
      </c>
      <c r="M109" s="43">
        <f t="shared" si="32"/>
        <v>0</v>
      </c>
      <c r="N109" s="43">
        <f t="shared" si="33"/>
        <v>0</v>
      </c>
      <c r="O109" s="43">
        <f t="shared" si="34"/>
        <v>0</v>
      </c>
      <c r="P109" s="43">
        <f t="shared" si="35"/>
        <v>0</v>
      </c>
      <c r="Q109" s="43">
        <f t="shared" si="36"/>
      </c>
      <c r="R109" s="43">
        <f t="shared" si="37"/>
        <v>0</v>
      </c>
      <c r="S109" s="43">
        <f t="shared" si="38"/>
        <v>0</v>
      </c>
      <c r="T109" s="43">
        <f t="shared" si="39"/>
        <v>0</v>
      </c>
      <c r="U109" s="43">
        <v>101</v>
      </c>
      <c r="V109" s="39" t="s">
        <v>1196</v>
      </c>
      <c r="W109" s="50">
        <f>R10101081</f>
        <v>0</v>
      </c>
      <c r="X109" s="50">
        <f>R10101082</f>
        <v>0</v>
      </c>
      <c r="Y109" s="49">
        <v>0</v>
      </c>
      <c r="Z109" s="49">
        <v>0</v>
      </c>
    </row>
    <row r="110" spans="1:26" ht="12.75">
      <c r="A110" s="44">
        <f t="shared" si="20"/>
        <v>0</v>
      </c>
      <c r="B110" s="43">
        <f t="shared" si="21"/>
        <v>0</v>
      </c>
      <c r="C110" s="43">
        <f t="shared" si="22"/>
        <v>0</v>
      </c>
      <c r="D110" s="43">
        <f t="shared" si="23"/>
        <v>0</v>
      </c>
      <c r="E110" s="45">
        <f t="shared" si="24"/>
        <v>0</v>
      </c>
      <c r="F110" s="43">
        <f t="shared" si="25"/>
        <v>0</v>
      </c>
      <c r="G110" s="43">
        <f t="shared" si="26"/>
        <v>0</v>
      </c>
      <c r="H110" s="43">
        <f t="shared" si="27"/>
        <v>0</v>
      </c>
      <c r="I110" s="46">
        <f t="shared" si="28"/>
        <v>0</v>
      </c>
      <c r="J110" s="47">
        <f t="shared" si="29"/>
      </c>
      <c r="K110" s="43">
        <f t="shared" si="30"/>
        <v>0</v>
      </c>
      <c r="L110" s="43">
        <f t="shared" si="31"/>
        <v>0</v>
      </c>
      <c r="M110" s="43">
        <f t="shared" si="32"/>
        <v>0</v>
      </c>
      <c r="N110" s="43">
        <f t="shared" si="33"/>
        <v>0</v>
      </c>
      <c r="O110" s="43">
        <f t="shared" si="34"/>
        <v>0</v>
      </c>
      <c r="P110" s="43">
        <f t="shared" si="35"/>
        <v>0</v>
      </c>
      <c r="Q110" s="43">
        <f t="shared" si="36"/>
      </c>
      <c r="R110" s="43">
        <f t="shared" si="37"/>
        <v>0</v>
      </c>
      <c r="S110" s="43">
        <f t="shared" si="38"/>
        <v>0</v>
      </c>
      <c r="T110" s="43">
        <f t="shared" si="39"/>
        <v>0</v>
      </c>
      <c r="U110" s="43">
        <v>101</v>
      </c>
      <c r="V110" s="39" t="s">
        <v>1198</v>
      </c>
      <c r="W110" s="50">
        <f>R10101091</f>
        <v>0</v>
      </c>
      <c r="X110" s="50">
        <f>R10101092</f>
        <v>0</v>
      </c>
      <c r="Y110" s="49">
        <v>0</v>
      </c>
      <c r="Z110" s="49">
        <v>0</v>
      </c>
    </row>
    <row r="111" spans="1:26" ht="12.75">
      <c r="A111" s="44">
        <f t="shared" si="20"/>
        <v>0</v>
      </c>
      <c r="B111" s="43">
        <f t="shared" si="21"/>
        <v>0</v>
      </c>
      <c r="C111" s="43">
        <f t="shared" si="22"/>
        <v>0</v>
      </c>
      <c r="D111" s="43">
        <f t="shared" si="23"/>
        <v>0</v>
      </c>
      <c r="E111" s="45">
        <f t="shared" si="24"/>
        <v>0</v>
      </c>
      <c r="F111" s="43">
        <f t="shared" si="25"/>
        <v>0</v>
      </c>
      <c r="G111" s="43">
        <f t="shared" si="26"/>
        <v>0</v>
      </c>
      <c r="H111" s="43">
        <f t="shared" si="27"/>
        <v>0</v>
      </c>
      <c r="I111" s="46">
        <f t="shared" si="28"/>
        <v>0</v>
      </c>
      <c r="J111" s="47">
        <f t="shared" si="29"/>
      </c>
      <c r="K111" s="43">
        <f t="shared" si="30"/>
        <v>0</v>
      </c>
      <c r="L111" s="43">
        <f t="shared" si="31"/>
        <v>0</v>
      </c>
      <c r="M111" s="43">
        <f t="shared" si="32"/>
        <v>0</v>
      </c>
      <c r="N111" s="43">
        <f t="shared" si="33"/>
        <v>0</v>
      </c>
      <c r="O111" s="43">
        <f t="shared" si="34"/>
        <v>0</v>
      </c>
      <c r="P111" s="43">
        <f t="shared" si="35"/>
        <v>0</v>
      </c>
      <c r="Q111" s="43">
        <f t="shared" si="36"/>
      </c>
      <c r="R111" s="43">
        <f t="shared" si="37"/>
        <v>0</v>
      </c>
      <c r="S111" s="43">
        <f t="shared" si="38"/>
        <v>0</v>
      </c>
      <c r="T111" s="43">
        <f t="shared" si="39"/>
        <v>0</v>
      </c>
      <c r="U111" s="43">
        <v>101</v>
      </c>
      <c r="V111" s="39" t="s">
        <v>1200</v>
      </c>
      <c r="W111" s="50">
        <f>R10101101</f>
        <v>0</v>
      </c>
      <c r="X111" s="50">
        <f>R10101102</f>
        <v>0</v>
      </c>
      <c r="Y111" s="49">
        <v>0</v>
      </c>
      <c r="Z111" s="49">
        <v>0</v>
      </c>
    </row>
    <row r="112" spans="1:26" ht="12.75">
      <c r="A112" s="44">
        <f t="shared" si="20"/>
        <v>0</v>
      </c>
      <c r="B112" s="43">
        <f t="shared" si="21"/>
        <v>0</v>
      </c>
      <c r="C112" s="43">
        <f t="shared" si="22"/>
        <v>0</v>
      </c>
      <c r="D112" s="43">
        <f t="shared" si="23"/>
        <v>0</v>
      </c>
      <c r="E112" s="45">
        <f t="shared" si="24"/>
        <v>0</v>
      </c>
      <c r="F112" s="43">
        <f t="shared" si="25"/>
        <v>0</v>
      </c>
      <c r="G112" s="43">
        <f t="shared" si="26"/>
        <v>0</v>
      </c>
      <c r="H112" s="43">
        <f t="shared" si="27"/>
        <v>0</v>
      </c>
      <c r="I112" s="46">
        <f t="shared" si="28"/>
        <v>0</v>
      </c>
      <c r="J112" s="47">
        <f t="shared" si="29"/>
      </c>
      <c r="K112" s="43">
        <f t="shared" si="30"/>
        <v>0</v>
      </c>
      <c r="L112" s="43">
        <f t="shared" si="31"/>
        <v>0</v>
      </c>
      <c r="M112" s="43">
        <f t="shared" si="32"/>
        <v>0</v>
      </c>
      <c r="N112" s="43">
        <f t="shared" si="33"/>
        <v>0</v>
      </c>
      <c r="O112" s="43">
        <f t="shared" si="34"/>
        <v>0</v>
      </c>
      <c r="P112" s="43">
        <f t="shared" si="35"/>
        <v>0</v>
      </c>
      <c r="Q112" s="43">
        <f t="shared" si="36"/>
      </c>
      <c r="R112" s="43">
        <f t="shared" si="37"/>
        <v>0</v>
      </c>
      <c r="S112" s="43">
        <f t="shared" si="38"/>
        <v>0</v>
      </c>
      <c r="T112" s="43">
        <f t="shared" si="39"/>
        <v>0</v>
      </c>
      <c r="U112" s="43">
        <v>101</v>
      </c>
      <c r="V112" s="39" t="s">
        <v>1202</v>
      </c>
      <c r="W112" s="50">
        <f>R10101111</f>
        <v>0</v>
      </c>
      <c r="X112" s="50">
        <f>R10101112</f>
        <v>0</v>
      </c>
      <c r="Y112" s="49">
        <v>0</v>
      </c>
      <c r="Z112" s="49">
        <v>0</v>
      </c>
    </row>
    <row r="113" spans="1:26" ht="12.75">
      <c r="A113" s="44">
        <f t="shared" si="20"/>
        <v>0</v>
      </c>
      <c r="B113" s="43">
        <f t="shared" si="21"/>
        <v>0</v>
      </c>
      <c r="C113" s="43">
        <f t="shared" si="22"/>
        <v>0</v>
      </c>
      <c r="D113" s="43">
        <f t="shared" si="23"/>
        <v>0</v>
      </c>
      <c r="E113" s="45">
        <f t="shared" si="24"/>
        <v>0</v>
      </c>
      <c r="F113" s="43">
        <f t="shared" si="25"/>
        <v>0</v>
      </c>
      <c r="G113" s="43">
        <f t="shared" si="26"/>
        <v>0</v>
      </c>
      <c r="H113" s="43">
        <f t="shared" si="27"/>
        <v>0</v>
      </c>
      <c r="I113" s="46">
        <f t="shared" si="28"/>
        <v>0</v>
      </c>
      <c r="J113" s="47">
        <f t="shared" si="29"/>
      </c>
      <c r="K113" s="43">
        <f t="shared" si="30"/>
        <v>0</v>
      </c>
      <c r="L113" s="43">
        <f t="shared" si="31"/>
        <v>0</v>
      </c>
      <c r="M113" s="43">
        <f t="shared" si="32"/>
        <v>0</v>
      </c>
      <c r="N113" s="43">
        <f t="shared" si="33"/>
        <v>0</v>
      </c>
      <c r="O113" s="43">
        <f t="shared" si="34"/>
        <v>0</v>
      </c>
      <c r="P113" s="43">
        <f t="shared" si="35"/>
        <v>0</v>
      </c>
      <c r="Q113" s="43">
        <f t="shared" si="36"/>
      </c>
      <c r="R113" s="43">
        <f t="shared" si="37"/>
        <v>0</v>
      </c>
      <c r="S113" s="43">
        <f t="shared" si="38"/>
        <v>0</v>
      </c>
      <c r="T113" s="43">
        <f t="shared" si="39"/>
        <v>0</v>
      </c>
      <c r="U113" s="43">
        <v>101</v>
      </c>
      <c r="V113" s="39" t="s">
        <v>1204</v>
      </c>
      <c r="W113" s="50">
        <f>R10101121</f>
        <v>0</v>
      </c>
      <c r="X113" s="50">
        <f>R10101122</f>
        <v>0</v>
      </c>
      <c r="Y113" s="49">
        <v>0</v>
      </c>
      <c r="Z113" s="49">
        <v>0</v>
      </c>
    </row>
    <row r="114" spans="1:26" ht="12.75">
      <c r="A114" s="44">
        <f t="shared" si="20"/>
        <v>0</v>
      </c>
      <c r="B114" s="43">
        <f t="shared" si="21"/>
        <v>0</v>
      </c>
      <c r="C114" s="43">
        <f t="shared" si="22"/>
        <v>0</v>
      </c>
      <c r="D114" s="43">
        <f t="shared" si="23"/>
        <v>0</v>
      </c>
      <c r="E114" s="45">
        <f t="shared" si="24"/>
        <v>0</v>
      </c>
      <c r="F114" s="43">
        <f t="shared" si="25"/>
        <v>0</v>
      </c>
      <c r="G114" s="43">
        <f t="shared" si="26"/>
        <v>0</v>
      </c>
      <c r="H114" s="43">
        <f t="shared" si="27"/>
        <v>0</v>
      </c>
      <c r="I114" s="46">
        <f t="shared" si="28"/>
        <v>0</v>
      </c>
      <c r="J114" s="47">
        <f t="shared" si="29"/>
      </c>
      <c r="K114" s="43">
        <f t="shared" si="30"/>
        <v>0</v>
      </c>
      <c r="L114" s="43">
        <f t="shared" si="31"/>
        <v>0</v>
      </c>
      <c r="M114" s="43">
        <f t="shared" si="32"/>
        <v>0</v>
      </c>
      <c r="N114" s="43">
        <f t="shared" si="33"/>
        <v>0</v>
      </c>
      <c r="O114" s="43">
        <f t="shared" si="34"/>
        <v>0</v>
      </c>
      <c r="P114" s="43">
        <f t="shared" si="35"/>
        <v>0</v>
      </c>
      <c r="Q114" s="43">
        <f t="shared" si="36"/>
      </c>
      <c r="R114" s="43">
        <f t="shared" si="37"/>
        <v>0</v>
      </c>
      <c r="S114" s="43">
        <f t="shared" si="38"/>
        <v>0</v>
      </c>
      <c r="T114" s="43">
        <f t="shared" si="39"/>
        <v>0</v>
      </c>
      <c r="U114" s="43">
        <v>101</v>
      </c>
      <c r="V114" s="39" t="s">
        <v>1206</v>
      </c>
      <c r="W114" s="50">
        <f>R10101131</f>
        <v>0</v>
      </c>
      <c r="X114" s="50">
        <f>R10101132</f>
        <v>0</v>
      </c>
      <c r="Y114" s="49">
        <v>0</v>
      </c>
      <c r="Z114" s="49">
        <v>0</v>
      </c>
    </row>
    <row r="115" spans="1:26" ht="12.75">
      <c r="A115" s="44">
        <f t="shared" si="20"/>
        <v>0</v>
      </c>
      <c r="B115" s="43">
        <f t="shared" si="21"/>
        <v>0</v>
      </c>
      <c r="C115" s="43">
        <f t="shared" si="22"/>
        <v>0</v>
      </c>
      <c r="D115" s="43">
        <f t="shared" si="23"/>
        <v>0</v>
      </c>
      <c r="E115" s="45">
        <f t="shared" si="24"/>
        <v>0</v>
      </c>
      <c r="F115" s="43">
        <f t="shared" si="25"/>
        <v>0</v>
      </c>
      <c r="G115" s="43">
        <f t="shared" si="26"/>
        <v>0</v>
      </c>
      <c r="H115" s="43">
        <f t="shared" si="27"/>
        <v>0</v>
      </c>
      <c r="I115" s="46">
        <f t="shared" si="28"/>
        <v>0</v>
      </c>
      <c r="J115" s="47">
        <f t="shared" si="29"/>
      </c>
      <c r="K115" s="43">
        <f t="shared" si="30"/>
        <v>0</v>
      </c>
      <c r="L115" s="43">
        <f t="shared" si="31"/>
        <v>0</v>
      </c>
      <c r="M115" s="43">
        <f t="shared" si="32"/>
        <v>0</v>
      </c>
      <c r="N115" s="43">
        <f t="shared" si="33"/>
        <v>0</v>
      </c>
      <c r="O115" s="43">
        <f t="shared" si="34"/>
        <v>0</v>
      </c>
      <c r="P115" s="43">
        <f t="shared" si="35"/>
        <v>0</v>
      </c>
      <c r="Q115" s="43">
        <f t="shared" si="36"/>
      </c>
      <c r="R115" s="43">
        <f t="shared" si="37"/>
        <v>0</v>
      </c>
      <c r="S115" s="43">
        <f t="shared" si="38"/>
        <v>0</v>
      </c>
      <c r="T115" s="43">
        <f t="shared" si="39"/>
        <v>0</v>
      </c>
      <c r="U115" s="43">
        <v>101</v>
      </c>
      <c r="V115" s="39" t="s">
        <v>1208</v>
      </c>
      <c r="W115" s="50">
        <f>R10101141</f>
        <v>0</v>
      </c>
      <c r="X115" s="50">
        <f>R10101142</f>
        <v>0</v>
      </c>
      <c r="Y115" s="49">
        <v>0</v>
      </c>
      <c r="Z115" s="49">
        <v>0</v>
      </c>
    </row>
    <row r="116" spans="1:26" ht="12.75">
      <c r="A116" s="44">
        <f t="shared" si="20"/>
        <v>0</v>
      </c>
      <c r="B116" s="43">
        <f t="shared" si="21"/>
        <v>0</v>
      </c>
      <c r="C116" s="43">
        <f t="shared" si="22"/>
        <v>0</v>
      </c>
      <c r="D116" s="43">
        <f t="shared" si="23"/>
        <v>0</v>
      </c>
      <c r="E116" s="45">
        <f t="shared" si="24"/>
        <v>0</v>
      </c>
      <c r="F116" s="43">
        <f t="shared" si="25"/>
        <v>0</v>
      </c>
      <c r="G116" s="43">
        <f t="shared" si="26"/>
        <v>0</v>
      </c>
      <c r="H116" s="43">
        <f t="shared" si="27"/>
        <v>0</v>
      </c>
      <c r="I116" s="46">
        <f t="shared" si="28"/>
        <v>0</v>
      </c>
      <c r="J116" s="47">
        <f t="shared" si="29"/>
      </c>
      <c r="K116" s="43">
        <f t="shared" si="30"/>
        <v>0</v>
      </c>
      <c r="L116" s="43">
        <f t="shared" si="31"/>
        <v>0</v>
      </c>
      <c r="M116" s="43">
        <f t="shared" si="32"/>
        <v>0</v>
      </c>
      <c r="N116" s="43">
        <f t="shared" si="33"/>
        <v>0</v>
      </c>
      <c r="O116" s="43">
        <f t="shared" si="34"/>
        <v>0</v>
      </c>
      <c r="P116" s="43">
        <f t="shared" si="35"/>
        <v>0</v>
      </c>
      <c r="Q116" s="43">
        <f t="shared" si="36"/>
      </c>
      <c r="R116" s="43">
        <f t="shared" si="37"/>
        <v>0</v>
      </c>
      <c r="S116" s="43">
        <f t="shared" si="38"/>
        <v>0</v>
      </c>
      <c r="T116" s="43">
        <f t="shared" si="39"/>
        <v>0</v>
      </c>
      <c r="U116" s="43">
        <v>101</v>
      </c>
      <c r="V116" s="39" t="s">
        <v>1210</v>
      </c>
      <c r="W116" s="50">
        <f>R10101151</f>
        <v>0</v>
      </c>
      <c r="X116" s="50">
        <f>R10101152</f>
        <v>0</v>
      </c>
      <c r="Y116" s="49">
        <v>0</v>
      </c>
      <c r="Z116" s="49">
        <v>0</v>
      </c>
    </row>
    <row r="117" spans="1:26" ht="12.75">
      <c r="A117" s="44">
        <f t="shared" si="20"/>
        <v>0</v>
      </c>
      <c r="B117" s="43">
        <f t="shared" si="21"/>
        <v>0</v>
      </c>
      <c r="C117" s="43">
        <f t="shared" si="22"/>
        <v>0</v>
      </c>
      <c r="D117" s="43">
        <f t="shared" si="23"/>
        <v>0</v>
      </c>
      <c r="E117" s="45">
        <f t="shared" si="24"/>
        <v>0</v>
      </c>
      <c r="F117" s="43">
        <f t="shared" si="25"/>
        <v>0</v>
      </c>
      <c r="G117" s="43">
        <f t="shared" si="26"/>
        <v>0</v>
      </c>
      <c r="H117" s="43">
        <f t="shared" si="27"/>
        <v>0</v>
      </c>
      <c r="I117" s="46">
        <f t="shared" si="28"/>
        <v>0</v>
      </c>
      <c r="J117" s="47">
        <f t="shared" si="29"/>
      </c>
      <c r="K117" s="43">
        <f t="shared" si="30"/>
        <v>0</v>
      </c>
      <c r="L117" s="43">
        <f t="shared" si="31"/>
        <v>0</v>
      </c>
      <c r="M117" s="43">
        <f t="shared" si="32"/>
        <v>0</v>
      </c>
      <c r="N117" s="43">
        <f t="shared" si="33"/>
        <v>0</v>
      </c>
      <c r="O117" s="43">
        <f t="shared" si="34"/>
        <v>0</v>
      </c>
      <c r="P117" s="43">
        <f t="shared" si="35"/>
        <v>0</v>
      </c>
      <c r="Q117" s="43">
        <f t="shared" si="36"/>
      </c>
      <c r="R117" s="43">
        <f t="shared" si="37"/>
        <v>0</v>
      </c>
      <c r="S117" s="43">
        <f t="shared" si="38"/>
        <v>0</v>
      </c>
      <c r="T117" s="43">
        <f t="shared" si="39"/>
        <v>0</v>
      </c>
      <c r="U117" s="43">
        <v>101</v>
      </c>
      <c r="V117" s="39" t="s">
        <v>1212</v>
      </c>
      <c r="W117" s="50">
        <f>R10101161</f>
        <v>0</v>
      </c>
      <c r="X117" s="50">
        <f>R10101162</f>
        <v>0</v>
      </c>
      <c r="Y117" s="49">
        <v>0</v>
      </c>
      <c r="Z117" s="49">
        <v>0</v>
      </c>
    </row>
    <row r="118" spans="1:26" ht="12.75">
      <c r="A118" s="44">
        <f t="shared" si="20"/>
        <v>0</v>
      </c>
      <c r="B118" s="43">
        <f t="shared" si="21"/>
        <v>0</v>
      </c>
      <c r="C118" s="43">
        <f t="shared" si="22"/>
        <v>0</v>
      </c>
      <c r="D118" s="43">
        <f t="shared" si="23"/>
        <v>0</v>
      </c>
      <c r="E118" s="45">
        <f t="shared" si="24"/>
        <v>0</v>
      </c>
      <c r="F118" s="43">
        <f t="shared" si="25"/>
        <v>0</v>
      </c>
      <c r="G118" s="43">
        <f t="shared" si="26"/>
        <v>0</v>
      </c>
      <c r="H118" s="43">
        <f t="shared" si="27"/>
        <v>0</v>
      </c>
      <c r="I118" s="46">
        <f t="shared" si="28"/>
        <v>0</v>
      </c>
      <c r="J118" s="47">
        <f t="shared" si="29"/>
      </c>
      <c r="K118" s="43">
        <f t="shared" si="30"/>
        <v>0</v>
      </c>
      <c r="L118" s="43">
        <f t="shared" si="31"/>
        <v>0</v>
      </c>
      <c r="M118" s="43">
        <f t="shared" si="32"/>
        <v>0</v>
      </c>
      <c r="N118" s="43">
        <f t="shared" si="33"/>
        <v>0</v>
      </c>
      <c r="O118" s="43">
        <f t="shared" si="34"/>
        <v>0</v>
      </c>
      <c r="P118" s="43">
        <f t="shared" si="35"/>
        <v>0</v>
      </c>
      <c r="Q118" s="43">
        <f t="shared" si="36"/>
      </c>
      <c r="R118" s="43">
        <f t="shared" si="37"/>
        <v>0</v>
      </c>
      <c r="S118" s="43">
        <f t="shared" si="38"/>
        <v>0</v>
      </c>
      <c r="T118" s="43">
        <f t="shared" si="39"/>
        <v>0</v>
      </c>
      <c r="U118" s="43">
        <v>101</v>
      </c>
      <c r="V118" s="39" t="s">
        <v>1214</v>
      </c>
      <c r="W118" s="50">
        <f>R10101171</f>
        <v>0</v>
      </c>
      <c r="X118" s="50">
        <f>R10101172</f>
        <v>0</v>
      </c>
      <c r="Y118" s="49">
        <v>0</v>
      </c>
      <c r="Z118" s="49">
        <v>0</v>
      </c>
    </row>
    <row r="119" spans="1:26" ht="12.75">
      <c r="A119" s="44">
        <f t="shared" si="20"/>
        <v>0</v>
      </c>
      <c r="B119" s="43">
        <f t="shared" si="21"/>
        <v>0</v>
      </c>
      <c r="C119" s="43">
        <f t="shared" si="22"/>
        <v>0</v>
      </c>
      <c r="D119" s="43">
        <f t="shared" si="23"/>
        <v>0</v>
      </c>
      <c r="E119" s="45">
        <f t="shared" si="24"/>
        <v>0</v>
      </c>
      <c r="F119" s="43">
        <f t="shared" si="25"/>
        <v>0</v>
      </c>
      <c r="G119" s="43">
        <f t="shared" si="26"/>
        <v>0</v>
      </c>
      <c r="H119" s="43">
        <f t="shared" si="27"/>
        <v>0</v>
      </c>
      <c r="I119" s="46">
        <f t="shared" si="28"/>
        <v>0</v>
      </c>
      <c r="J119" s="47">
        <f t="shared" si="29"/>
      </c>
      <c r="K119" s="43">
        <f t="shared" si="30"/>
        <v>0</v>
      </c>
      <c r="L119" s="43">
        <f t="shared" si="31"/>
        <v>0</v>
      </c>
      <c r="M119" s="43">
        <f t="shared" si="32"/>
        <v>0</v>
      </c>
      <c r="N119" s="43">
        <f t="shared" si="33"/>
        <v>0</v>
      </c>
      <c r="O119" s="43">
        <f t="shared" si="34"/>
        <v>0</v>
      </c>
      <c r="P119" s="43">
        <f t="shared" si="35"/>
        <v>0</v>
      </c>
      <c r="Q119" s="43">
        <f t="shared" si="36"/>
      </c>
      <c r="R119" s="43">
        <f t="shared" si="37"/>
        <v>0</v>
      </c>
      <c r="S119" s="43">
        <f t="shared" si="38"/>
        <v>0</v>
      </c>
      <c r="T119" s="43">
        <f t="shared" si="39"/>
        <v>0</v>
      </c>
      <c r="U119" s="43">
        <v>101</v>
      </c>
      <c r="V119" s="39" t="s">
        <v>1216</v>
      </c>
      <c r="W119" s="48">
        <f>R10101181</f>
        <v>0</v>
      </c>
      <c r="X119" s="48">
        <f>R10101182</f>
        <v>0</v>
      </c>
      <c r="Y119" s="49">
        <v>0</v>
      </c>
      <c r="Z119" s="49">
        <v>0</v>
      </c>
    </row>
    <row r="120" spans="1:26" ht="12.75">
      <c r="A120" s="44">
        <f t="shared" si="20"/>
        <v>0</v>
      </c>
      <c r="B120" s="43">
        <f t="shared" si="21"/>
        <v>0</v>
      </c>
      <c r="C120" s="43">
        <f t="shared" si="22"/>
        <v>0</v>
      </c>
      <c r="D120" s="43">
        <f t="shared" si="23"/>
        <v>0</v>
      </c>
      <c r="E120" s="45">
        <f t="shared" si="24"/>
        <v>0</v>
      </c>
      <c r="F120" s="43">
        <f t="shared" si="25"/>
        <v>0</v>
      </c>
      <c r="G120" s="43">
        <f t="shared" si="26"/>
        <v>0</v>
      </c>
      <c r="H120" s="43">
        <f t="shared" si="27"/>
        <v>0</v>
      </c>
      <c r="I120" s="46">
        <f t="shared" si="28"/>
        <v>0</v>
      </c>
      <c r="J120" s="47">
        <f t="shared" si="29"/>
      </c>
      <c r="K120" s="43">
        <f t="shared" si="30"/>
        <v>0</v>
      </c>
      <c r="L120" s="43">
        <f t="shared" si="31"/>
        <v>0</v>
      </c>
      <c r="M120" s="43">
        <f t="shared" si="32"/>
        <v>0</v>
      </c>
      <c r="N120" s="43">
        <f t="shared" si="33"/>
        <v>0</v>
      </c>
      <c r="O120" s="43">
        <f t="shared" si="34"/>
        <v>0</v>
      </c>
      <c r="P120" s="43">
        <f t="shared" si="35"/>
        <v>0</v>
      </c>
      <c r="Q120" s="43">
        <f t="shared" si="36"/>
      </c>
      <c r="R120" s="43">
        <f t="shared" si="37"/>
        <v>0</v>
      </c>
      <c r="S120" s="43">
        <f t="shared" si="38"/>
        <v>0</v>
      </c>
      <c r="T120" s="43">
        <f t="shared" si="39"/>
        <v>0</v>
      </c>
      <c r="U120" s="43">
        <v>101</v>
      </c>
      <c r="V120" s="39" t="s">
        <v>1218</v>
      </c>
      <c r="W120" s="50">
        <f>R10101191</f>
        <v>0</v>
      </c>
      <c r="X120" s="50">
        <f>R10101192</f>
        <v>0</v>
      </c>
      <c r="Y120" s="49">
        <v>0</v>
      </c>
      <c r="Z120" s="49">
        <v>0</v>
      </c>
    </row>
    <row r="121" spans="1:26" ht="12.75">
      <c r="A121" s="44">
        <f t="shared" si="20"/>
        <v>0</v>
      </c>
      <c r="B121" s="43">
        <f t="shared" si="21"/>
        <v>0</v>
      </c>
      <c r="C121" s="43">
        <f t="shared" si="22"/>
        <v>0</v>
      </c>
      <c r="D121" s="43">
        <f t="shared" si="23"/>
        <v>0</v>
      </c>
      <c r="E121" s="45">
        <f t="shared" si="24"/>
        <v>0</v>
      </c>
      <c r="F121" s="43">
        <f t="shared" si="25"/>
        <v>0</v>
      </c>
      <c r="G121" s="43">
        <f t="shared" si="26"/>
        <v>0</v>
      </c>
      <c r="H121" s="43">
        <f t="shared" si="27"/>
        <v>0</v>
      </c>
      <c r="I121" s="46">
        <f t="shared" si="28"/>
        <v>0</v>
      </c>
      <c r="J121" s="47">
        <f t="shared" si="29"/>
      </c>
      <c r="K121" s="43">
        <f t="shared" si="30"/>
        <v>0</v>
      </c>
      <c r="L121" s="43">
        <f t="shared" si="31"/>
        <v>0</v>
      </c>
      <c r="M121" s="43">
        <f t="shared" si="32"/>
        <v>0</v>
      </c>
      <c r="N121" s="43">
        <f t="shared" si="33"/>
        <v>0</v>
      </c>
      <c r="O121" s="43">
        <f t="shared" si="34"/>
        <v>0</v>
      </c>
      <c r="P121" s="43">
        <f t="shared" si="35"/>
        <v>0</v>
      </c>
      <c r="Q121" s="43">
        <f t="shared" si="36"/>
      </c>
      <c r="R121" s="43">
        <f t="shared" si="37"/>
        <v>0</v>
      </c>
      <c r="S121" s="43">
        <f t="shared" si="38"/>
        <v>0</v>
      </c>
      <c r="T121" s="43">
        <f t="shared" si="39"/>
        <v>0</v>
      </c>
      <c r="U121" s="43">
        <v>101</v>
      </c>
      <c r="V121" s="39" t="s">
        <v>1220</v>
      </c>
      <c r="W121" s="50">
        <f>R10101201</f>
        <v>0</v>
      </c>
      <c r="X121" s="50">
        <f>R10101202</f>
        <v>0</v>
      </c>
      <c r="Y121" s="49">
        <v>0</v>
      </c>
      <c r="Z121" s="49">
        <v>0</v>
      </c>
    </row>
    <row r="122" spans="1:26" ht="12.75">
      <c r="A122" s="44">
        <f t="shared" si="20"/>
        <v>0</v>
      </c>
      <c r="B122" s="43">
        <f t="shared" si="21"/>
        <v>0</v>
      </c>
      <c r="C122" s="43">
        <f t="shared" si="22"/>
        <v>0</v>
      </c>
      <c r="D122" s="43">
        <f t="shared" si="23"/>
        <v>0</v>
      </c>
      <c r="E122" s="45">
        <f t="shared" si="24"/>
        <v>0</v>
      </c>
      <c r="F122" s="43">
        <f t="shared" si="25"/>
        <v>0</v>
      </c>
      <c r="G122" s="43">
        <f t="shared" si="26"/>
        <v>0</v>
      </c>
      <c r="H122" s="43">
        <f t="shared" si="27"/>
        <v>0</v>
      </c>
      <c r="I122" s="46">
        <f t="shared" si="28"/>
        <v>0</v>
      </c>
      <c r="J122" s="47">
        <f t="shared" si="29"/>
      </c>
      <c r="K122" s="43">
        <f t="shared" si="30"/>
        <v>0</v>
      </c>
      <c r="L122" s="43">
        <f t="shared" si="31"/>
        <v>0</v>
      </c>
      <c r="M122" s="43">
        <f t="shared" si="32"/>
        <v>0</v>
      </c>
      <c r="N122" s="43">
        <f t="shared" si="33"/>
        <v>0</v>
      </c>
      <c r="O122" s="43">
        <f t="shared" si="34"/>
        <v>0</v>
      </c>
      <c r="P122" s="43">
        <f t="shared" si="35"/>
        <v>0</v>
      </c>
      <c r="Q122" s="43">
        <f t="shared" si="36"/>
      </c>
      <c r="R122" s="43">
        <f t="shared" si="37"/>
        <v>0</v>
      </c>
      <c r="S122" s="43">
        <f t="shared" si="38"/>
        <v>0</v>
      </c>
      <c r="T122" s="43">
        <f t="shared" si="39"/>
        <v>0</v>
      </c>
      <c r="U122" s="43">
        <v>101</v>
      </c>
      <c r="V122" s="39" t="s">
        <v>1222</v>
      </c>
      <c r="W122" s="50">
        <f>R10101211</f>
        <v>0</v>
      </c>
      <c r="X122" s="50">
        <f>R10101212</f>
        <v>0</v>
      </c>
      <c r="Y122" s="49">
        <v>0</v>
      </c>
      <c r="Z122" s="49">
        <v>0</v>
      </c>
    </row>
    <row r="123" spans="1:26" ht="12.75">
      <c r="A123" s="44">
        <f t="shared" si="20"/>
        <v>0</v>
      </c>
      <c r="B123" s="43">
        <f t="shared" si="21"/>
        <v>0</v>
      </c>
      <c r="C123" s="43">
        <f t="shared" si="22"/>
        <v>0</v>
      </c>
      <c r="D123" s="43">
        <f t="shared" si="23"/>
        <v>0</v>
      </c>
      <c r="E123" s="45">
        <f t="shared" si="24"/>
        <v>0</v>
      </c>
      <c r="F123" s="43">
        <f t="shared" si="25"/>
        <v>0</v>
      </c>
      <c r="G123" s="43">
        <f t="shared" si="26"/>
        <v>0</v>
      </c>
      <c r="H123" s="43">
        <f t="shared" si="27"/>
        <v>0</v>
      </c>
      <c r="I123" s="46">
        <f t="shared" si="28"/>
        <v>0</v>
      </c>
      <c r="J123" s="47">
        <f t="shared" si="29"/>
      </c>
      <c r="K123" s="43">
        <f t="shared" si="30"/>
        <v>0</v>
      </c>
      <c r="L123" s="43">
        <f t="shared" si="31"/>
        <v>0</v>
      </c>
      <c r="M123" s="43">
        <f t="shared" si="32"/>
        <v>0</v>
      </c>
      <c r="N123" s="43">
        <f t="shared" si="33"/>
        <v>0</v>
      </c>
      <c r="O123" s="43">
        <f t="shared" si="34"/>
        <v>0</v>
      </c>
      <c r="P123" s="43">
        <f t="shared" si="35"/>
        <v>0</v>
      </c>
      <c r="Q123" s="43">
        <f t="shared" si="36"/>
      </c>
      <c r="R123" s="43">
        <f t="shared" si="37"/>
        <v>0</v>
      </c>
      <c r="S123" s="43">
        <f t="shared" si="38"/>
        <v>0</v>
      </c>
      <c r="T123" s="43">
        <f t="shared" si="39"/>
        <v>0</v>
      </c>
      <c r="U123" s="43">
        <v>101</v>
      </c>
      <c r="V123" s="39" t="s">
        <v>1224</v>
      </c>
      <c r="W123" s="48">
        <f>R10101221</f>
        <v>0</v>
      </c>
      <c r="X123" s="48">
        <f>R10101222</f>
        <v>0</v>
      </c>
      <c r="Y123" s="49">
        <v>0</v>
      </c>
      <c r="Z123" s="49">
        <v>0</v>
      </c>
    </row>
    <row r="124" spans="1:26" ht="12.75">
      <c r="A124" s="44">
        <f t="shared" si="20"/>
        <v>0</v>
      </c>
      <c r="B124" s="43">
        <f t="shared" si="21"/>
        <v>0</v>
      </c>
      <c r="C124" s="43">
        <f t="shared" si="22"/>
        <v>0</v>
      </c>
      <c r="D124" s="43">
        <f t="shared" si="23"/>
        <v>0</v>
      </c>
      <c r="E124" s="45">
        <f t="shared" si="24"/>
        <v>0</v>
      </c>
      <c r="F124" s="43">
        <f t="shared" si="25"/>
        <v>0</v>
      </c>
      <c r="G124" s="43">
        <f t="shared" si="26"/>
        <v>0</v>
      </c>
      <c r="H124" s="43">
        <f t="shared" si="27"/>
        <v>0</v>
      </c>
      <c r="I124" s="46">
        <f t="shared" si="28"/>
        <v>0</v>
      </c>
      <c r="J124" s="47">
        <f t="shared" si="29"/>
      </c>
      <c r="K124" s="43">
        <f t="shared" si="30"/>
        <v>0</v>
      </c>
      <c r="L124" s="43">
        <f t="shared" si="31"/>
        <v>0</v>
      </c>
      <c r="M124" s="43">
        <f t="shared" si="32"/>
        <v>0</v>
      </c>
      <c r="N124" s="43">
        <f t="shared" si="33"/>
        <v>0</v>
      </c>
      <c r="O124" s="43">
        <f t="shared" si="34"/>
        <v>0</v>
      </c>
      <c r="P124" s="43">
        <f t="shared" si="35"/>
        <v>0</v>
      </c>
      <c r="Q124" s="43">
        <f t="shared" si="36"/>
      </c>
      <c r="R124" s="43">
        <f t="shared" si="37"/>
        <v>0</v>
      </c>
      <c r="S124" s="43">
        <f t="shared" si="38"/>
        <v>0</v>
      </c>
      <c r="T124" s="43">
        <f t="shared" si="39"/>
        <v>0</v>
      </c>
      <c r="U124" s="43">
        <v>101</v>
      </c>
      <c r="V124" s="39" t="s">
        <v>1226</v>
      </c>
      <c r="W124" s="48">
        <f>R10101231</f>
        <v>0</v>
      </c>
      <c r="X124" s="48">
        <f>R10101232</f>
        <v>0</v>
      </c>
      <c r="Y124" s="49">
        <v>0</v>
      </c>
      <c r="Z124" s="49">
        <v>0</v>
      </c>
    </row>
    <row r="125" spans="1:26" ht="12.75">
      <c r="A125" s="44">
        <f t="shared" si="20"/>
        <v>0</v>
      </c>
      <c r="B125" s="43">
        <f t="shared" si="21"/>
        <v>0</v>
      </c>
      <c r="C125" s="43">
        <f t="shared" si="22"/>
        <v>0</v>
      </c>
      <c r="D125" s="43">
        <f t="shared" si="23"/>
        <v>0</v>
      </c>
      <c r="E125" s="45">
        <f t="shared" si="24"/>
        <v>0</v>
      </c>
      <c r="F125" s="43">
        <f t="shared" si="25"/>
        <v>0</v>
      </c>
      <c r="G125" s="43">
        <f t="shared" si="26"/>
        <v>0</v>
      </c>
      <c r="H125" s="43">
        <f t="shared" si="27"/>
        <v>0</v>
      </c>
      <c r="I125" s="46">
        <f t="shared" si="28"/>
        <v>0</v>
      </c>
      <c r="J125" s="47">
        <f t="shared" si="29"/>
      </c>
      <c r="K125" s="43">
        <f t="shared" si="30"/>
        <v>0</v>
      </c>
      <c r="L125" s="43">
        <f t="shared" si="31"/>
        <v>0</v>
      </c>
      <c r="M125" s="43">
        <f t="shared" si="32"/>
        <v>0</v>
      </c>
      <c r="N125" s="43">
        <f t="shared" si="33"/>
        <v>0</v>
      </c>
      <c r="O125" s="43">
        <f t="shared" si="34"/>
        <v>0</v>
      </c>
      <c r="P125" s="43">
        <f t="shared" si="35"/>
        <v>0</v>
      </c>
      <c r="Q125" s="43">
        <f t="shared" si="36"/>
      </c>
      <c r="R125" s="43">
        <f t="shared" si="37"/>
        <v>0</v>
      </c>
      <c r="S125" s="43">
        <f t="shared" si="38"/>
        <v>0</v>
      </c>
      <c r="T125" s="43">
        <f t="shared" si="39"/>
        <v>0</v>
      </c>
      <c r="U125" s="43">
        <v>101</v>
      </c>
      <c r="V125" s="39" t="s">
        <v>1227</v>
      </c>
      <c r="W125" s="50">
        <f>R10101241</f>
        <v>0</v>
      </c>
      <c r="X125" s="50">
        <f>R10101242</f>
        <v>0</v>
      </c>
      <c r="Y125" s="49">
        <v>0</v>
      </c>
      <c r="Z125" s="49">
        <v>0</v>
      </c>
    </row>
    <row r="126" spans="1:26" ht="12.75">
      <c r="A126" s="44">
        <f t="shared" si="20"/>
        <v>0</v>
      </c>
      <c r="B126" s="43">
        <f t="shared" si="21"/>
        <v>0</v>
      </c>
      <c r="C126" s="43">
        <f t="shared" si="22"/>
        <v>0</v>
      </c>
      <c r="D126" s="43">
        <f t="shared" si="23"/>
        <v>0</v>
      </c>
      <c r="E126" s="45">
        <f t="shared" si="24"/>
        <v>0</v>
      </c>
      <c r="F126" s="43">
        <f t="shared" si="25"/>
        <v>0</v>
      </c>
      <c r="G126" s="43">
        <f t="shared" si="26"/>
        <v>0</v>
      </c>
      <c r="H126" s="43">
        <f t="shared" si="27"/>
        <v>0</v>
      </c>
      <c r="I126" s="46">
        <f t="shared" si="28"/>
        <v>0</v>
      </c>
      <c r="J126" s="47">
        <f t="shared" si="29"/>
      </c>
      <c r="K126" s="43">
        <f t="shared" si="30"/>
        <v>0</v>
      </c>
      <c r="L126" s="43">
        <f t="shared" si="31"/>
        <v>0</v>
      </c>
      <c r="M126" s="43">
        <f t="shared" si="32"/>
        <v>0</v>
      </c>
      <c r="N126" s="43">
        <f t="shared" si="33"/>
        <v>0</v>
      </c>
      <c r="O126" s="43">
        <f t="shared" si="34"/>
        <v>0</v>
      </c>
      <c r="P126" s="43">
        <f t="shared" si="35"/>
        <v>0</v>
      </c>
      <c r="Q126" s="43">
        <f t="shared" si="36"/>
      </c>
      <c r="R126" s="43">
        <f t="shared" si="37"/>
        <v>0</v>
      </c>
      <c r="S126" s="43">
        <f t="shared" si="38"/>
        <v>0</v>
      </c>
      <c r="T126" s="43">
        <f t="shared" si="39"/>
        <v>0</v>
      </c>
      <c r="U126" s="43">
        <v>101</v>
      </c>
      <c r="V126" s="39" t="s">
        <v>1229</v>
      </c>
      <c r="W126" s="50">
        <f>R10101251</f>
        <v>0</v>
      </c>
      <c r="X126" s="50">
        <f>R10101252</f>
        <v>0</v>
      </c>
      <c r="Y126" s="49">
        <v>0</v>
      </c>
      <c r="Z126" s="49">
        <v>0</v>
      </c>
    </row>
    <row r="127" spans="1:26" ht="12.75">
      <c r="A127" s="44">
        <f t="shared" si="20"/>
        <v>0</v>
      </c>
      <c r="B127" s="43">
        <f t="shared" si="21"/>
        <v>0</v>
      </c>
      <c r="C127" s="43">
        <f t="shared" si="22"/>
        <v>0</v>
      </c>
      <c r="D127" s="43">
        <f t="shared" si="23"/>
        <v>0</v>
      </c>
      <c r="E127" s="45">
        <f t="shared" si="24"/>
        <v>0</v>
      </c>
      <c r="F127" s="43">
        <f t="shared" si="25"/>
        <v>0</v>
      </c>
      <c r="G127" s="43">
        <f t="shared" si="26"/>
        <v>0</v>
      </c>
      <c r="H127" s="43">
        <f t="shared" si="27"/>
        <v>0</v>
      </c>
      <c r="I127" s="46">
        <f t="shared" si="28"/>
        <v>0</v>
      </c>
      <c r="J127" s="47">
        <f t="shared" si="29"/>
      </c>
      <c r="K127" s="43">
        <f t="shared" si="30"/>
        <v>0</v>
      </c>
      <c r="L127" s="43">
        <f t="shared" si="31"/>
        <v>0</v>
      </c>
      <c r="M127" s="43">
        <f t="shared" si="32"/>
        <v>0</v>
      </c>
      <c r="N127" s="43">
        <f t="shared" si="33"/>
        <v>0</v>
      </c>
      <c r="O127" s="43">
        <f t="shared" si="34"/>
        <v>0</v>
      </c>
      <c r="P127" s="43">
        <f t="shared" si="35"/>
        <v>0</v>
      </c>
      <c r="Q127" s="43">
        <f t="shared" si="36"/>
      </c>
      <c r="R127" s="43">
        <f t="shared" si="37"/>
        <v>0</v>
      </c>
      <c r="S127" s="43">
        <f t="shared" si="38"/>
        <v>0</v>
      </c>
      <c r="T127" s="43">
        <f t="shared" si="39"/>
        <v>0</v>
      </c>
      <c r="U127" s="43">
        <v>101</v>
      </c>
      <c r="V127" s="39" t="s">
        <v>1230</v>
      </c>
      <c r="W127" s="50">
        <f>R10101261</f>
        <v>0</v>
      </c>
      <c r="X127" s="50">
        <f>R10101262</f>
        <v>0</v>
      </c>
      <c r="Y127" s="49">
        <v>0</v>
      </c>
      <c r="Z127" s="49">
        <v>0</v>
      </c>
    </row>
    <row r="128" spans="1:26" ht="12.75">
      <c r="A128" s="44">
        <f t="shared" si="20"/>
        <v>0</v>
      </c>
      <c r="B128" s="43">
        <f t="shared" si="21"/>
        <v>0</v>
      </c>
      <c r="C128" s="43">
        <f t="shared" si="22"/>
        <v>0</v>
      </c>
      <c r="D128" s="43">
        <f t="shared" si="23"/>
        <v>0</v>
      </c>
      <c r="E128" s="45">
        <f t="shared" si="24"/>
        <v>0</v>
      </c>
      <c r="F128" s="43">
        <f t="shared" si="25"/>
        <v>0</v>
      </c>
      <c r="G128" s="43">
        <f t="shared" si="26"/>
        <v>0</v>
      </c>
      <c r="H128" s="43">
        <f t="shared" si="27"/>
        <v>0</v>
      </c>
      <c r="I128" s="46">
        <f t="shared" si="28"/>
        <v>0</v>
      </c>
      <c r="J128" s="47">
        <f t="shared" si="29"/>
      </c>
      <c r="K128" s="43">
        <f t="shared" si="30"/>
        <v>0</v>
      </c>
      <c r="L128" s="43">
        <f t="shared" si="31"/>
        <v>0</v>
      </c>
      <c r="M128" s="43">
        <f t="shared" si="32"/>
        <v>0</v>
      </c>
      <c r="N128" s="43">
        <f t="shared" si="33"/>
        <v>0</v>
      </c>
      <c r="O128" s="43">
        <f t="shared" si="34"/>
        <v>0</v>
      </c>
      <c r="P128" s="43">
        <f t="shared" si="35"/>
        <v>0</v>
      </c>
      <c r="Q128" s="43">
        <f t="shared" si="36"/>
      </c>
      <c r="R128" s="43">
        <f t="shared" si="37"/>
        <v>0</v>
      </c>
      <c r="S128" s="43">
        <f t="shared" si="38"/>
        <v>0</v>
      </c>
      <c r="T128" s="43">
        <f t="shared" si="39"/>
        <v>0</v>
      </c>
      <c r="U128" s="43">
        <v>101</v>
      </c>
      <c r="V128" s="39" t="s">
        <v>1231</v>
      </c>
      <c r="W128" s="50">
        <f>R10101271</f>
        <v>0</v>
      </c>
      <c r="X128" s="50">
        <f>R10101272</f>
        <v>0</v>
      </c>
      <c r="Y128" s="49">
        <v>0</v>
      </c>
      <c r="Z128" s="49">
        <v>0</v>
      </c>
    </row>
    <row r="129" spans="1:26" ht="12.75">
      <c r="A129" s="44">
        <f t="shared" si="20"/>
        <v>0</v>
      </c>
      <c r="B129" s="43">
        <f t="shared" si="21"/>
        <v>0</v>
      </c>
      <c r="C129" s="43">
        <f t="shared" si="22"/>
        <v>0</v>
      </c>
      <c r="D129" s="43">
        <f t="shared" si="23"/>
        <v>0</v>
      </c>
      <c r="E129" s="45">
        <f t="shared" si="24"/>
        <v>0</v>
      </c>
      <c r="F129" s="43">
        <f t="shared" si="25"/>
        <v>0</v>
      </c>
      <c r="G129" s="43">
        <f t="shared" si="26"/>
        <v>0</v>
      </c>
      <c r="H129" s="43">
        <f t="shared" si="27"/>
        <v>0</v>
      </c>
      <c r="I129" s="46">
        <f t="shared" si="28"/>
        <v>0</v>
      </c>
      <c r="J129" s="47">
        <f t="shared" si="29"/>
      </c>
      <c r="K129" s="43">
        <f t="shared" si="30"/>
        <v>0</v>
      </c>
      <c r="L129" s="43">
        <f t="shared" si="31"/>
        <v>0</v>
      </c>
      <c r="M129" s="43">
        <f t="shared" si="32"/>
        <v>0</v>
      </c>
      <c r="N129" s="43">
        <f t="shared" si="33"/>
        <v>0</v>
      </c>
      <c r="O129" s="43">
        <f t="shared" si="34"/>
        <v>0</v>
      </c>
      <c r="P129" s="43">
        <f t="shared" si="35"/>
        <v>0</v>
      </c>
      <c r="Q129" s="43">
        <f t="shared" si="36"/>
      </c>
      <c r="R129" s="43">
        <f t="shared" si="37"/>
        <v>0</v>
      </c>
      <c r="S129" s="43">
        <f t="shared" si="38"/>
        <v>0</v>
      </c>
      <c r="T129" s="43">
        <f t="shared" si="39"/>
        <v>0</v>
      </c>
      <c r="U129" s="43">
        <v>101</v>
      </c>
      <c r="V129" s="39" t="s">
        <v>1232</v>
      </c>
      <c r="W129" s="50">
        <f>R10101281</f>
        <v>0</v>
      </c>
      <c r="X129" s="50">
        <f>R10101282</f>
        <v>0</v>
      </c>
      <c r="Y129" s="49">
        <v>0</v>
      </c>
      <c r="Z129" s="49">
        <v>0</v>
      </c>
    </row>
    <row r="130" spans="1:26" ht="12.75">
      <c r="A130" s="44">
        <f aca="true" t="shared" si="40" ref="A130:A193">IdentICO</f>
        <v>0</v>
      </c>
      <c r="B130" s="43">
        <f aca="true" t="shared" si="41" ref="B130:B193">IdentNazov</f>
        <v>0</v>
      </c>
      <c r="C130" s="43">
        <f aca="true" t="shared" si="42" ref="C130:C193">IdentUlica</f>
        <v>0</v>
      </c>
      <c r="D130" s="43">
        <f aca="true" t="shared" si="43" ref="D130:D193">IdentObec</f>
        <v>0</v>
      </c>
      <c r="E130" s="45">
        <f aca="true" t="shared" si="44" ref="E130:E193">IdentPSC</f>
        <v>0</v>
      </c>
      <c r="F130" s="43">
        <f aca="true" t="shared" si="45" ref="F130:F193">IdentKontakt</f>
        <v>0</v>
      </c>
      <c r="G130" s="43">
        <f aca="true" t="shared" si="46" ref="G130:G193">IdentTelefon</f>
        <v>0</v>
      </c>
      <c r="H130" s="43">
        <f aca="true" t="shared" si="47" ref="H130:H193">IdentOkresKod</f>
        <v>0</v>
      </c>
      <c r="I130" s="46">
        <f aca="true" t="shared" si="48" ref="I130:I193">IdentRegCislo</f>
        <v>0</v>
      </c>
      <c r="J130" s="47">
        <f aca="true" t="shared" si="49" ref="J130:J193">LEFT(IdentKOD1,2)</f>
      </c>
      <c r="K130" s="43">
        <f aca="true" t="shared" si="50" ref="K130:K193">IdentKOD2</f>
        <v>0</v>
      </c>
      <c r="L130" s="43">
        <f aca="true" t="shared" si="51" ref="L130:L193">IdentKOD3</f>
        <v>0</v>
      </c>
      <c r="M130" s="43">
        <f aca="true" t="shared" si="52" ref="M130:M193">IdentKOD4</f>
        <v>0</v>
      </c>
      <c r="N130" s="43">
        <f aca="true" t="shared" si="53" ref="N130:N193">IdentKOD5</f>
        <v>0</v>
      </c>
      <c r="O130" s="43">
        <f aca="true" t="shared" si="54" ref="O130:O193">IdentKOD6</f>
        <v>0</v>
      </c>
      <c r="P130" s="43">
        <f aca="true" t="shared" si="55" ref="P130:P193">IdentKOD7</f>
        <v>0</v>
      </c>
      <c r="Q130" s="43">
        <f aca="true" t="shared" si="56" ref="Q130:Q193">LEFT(IdentKOD8,1)</f>
      </c>
      <c r="R130" s="43">
        <f aca="true" t="shared" si="57" ref="R130:R193">IdentKOD9</f>
        <v>0</v>
      </c>
      <c r="S130" s="43">
        <f aca="true" t="shared" si="58" ref="S130:S193">IdentZdruzenie</f>
        <v>0</v>
      </c>
      <c r="T130" s="43">
        <f aca="true" t="shared" si="59" ref="T130:T193">IdentKOD10</f>
        <v>0</v>
      </c>
      <c r="U130" s="43">
        <v>101</v>
      </c>
      <c r="V130" s="39" t="s">
        <v>1233</v>
      </c>
      <c r="W130" s="50">
        <f>R10101291</f>
        <v>0</v>
      </c>
      <c r="X130" s="50">
        <f>R10101292</f>
        <v>0</v>
      </c>
      <c r="Y130" s="49">
        <v>0</v>
      </c>
      <c r="Z130" s="49">
        <v>0</v>
      </c>
    </row>
    <row r="131" spans="1:26" ht="12.75">
      <c r="A131" s="44">
        <f t="shared" si="40"/>
        <v>0</v>
      </c>
      <c r="B131" s="43">
        <f t="shared" si="41"/>
        <v>0</v>
      </c>
      <c r="C131" s="43">
        <f t="shared" si="42"/>
        <v>0</v>
      </c>
      <c r="D131" s="43">
        <f t="shared" si="43"/>
        <v>0</v>
      </c>
      <c r="E131" s="45">
        <f t="shared" si="44"/>
        <v>0</v>
      </c>
      <c r="F131" s="43">
        <f t="shared" si="45"/>
        <v>0</v>
      </c>
      <c r="G131" s="43">
        <f t="shared" si="46"/>
        <v>0</v>
      </c>
      <c r="H131" s="43">
        <f t="shared" si="47"/>
        <v>0</v>
      </c>
      <c r="I131" s="46">
        <f t="shared" si="48"/>
        <v>0</v>
      </c>
      <c r="J131" s="47">
        <f t="shared" si="49"/>
      </c>
      <c r="K131" s="43">
        <f t="shared" si="50"/>
        <v>0</v>
      </c>
      <c r="L131" s="43">
        <f t="shared" si="51"/>
        <v>0</v>
      </c>
      <c r="M131" s="43">
        <f t="shared" si="52"/>
        <v>0</v>
      </c>
      <c r="N131" s="43">
        <f t="shared" si="53"/>
        <v>0</v>
      </c>
      <c r="O131" s="43">
        <f t="shared" si="54"/>
        <v>0</v>
      </c>
      <c r="P131" s="43">
        <f t="shared" si="55"/>
        <v>0</v>
      </c>
      <c r="Q131" s="43">
        <f t="shared" si="56"/>
      </c>
      <c r="R131" s="43">
        <f t="shared" si="57"/>
        <v>0</v>
      </c>
      <c r="S131" s="43">
        <f t="shared" si="58"/>
        <v>0</v>
      </c>
      <c r="T131" s="43">
        <f t="shared" si="59"/>
        <v>0</v>
      </c>
      <c r="U131" s="43">
        <v>101</v>
      </c>
      <c r="V131" s="39" t="s">
        <v>1235</v>
      </c>
      <c r="W131" s="50">
        <f>R10101301</f>
        <v>0</v>
      </c>
      <c r="X131" s="50">
        <f>R10101302</f>
        <v>0</v>
      </c>
      <c r="Y131" s="49">
        <v>0</v>
      </c>
      <c r="Z131" s="49">
        <v>0</v>
      </c>
    </row>
    <row r="132" spans="1:26" ht="12.75">
      <c r="A132" s="44">
        <f t="shared" si="40"/>
        <v>0</v>
      </c>
      <c r="B132" s="43">
        <f t="shared" si="41"/>
        <v>0</v>
      </c>
      <c r="C132" s="43">
        <f t="shared" si="42"/>
        <v>0</v>
      </c>
      <c r="D132" s="43">
        <f t="shared" si="43"/>
        <v>0</v>
      </c>
      <c r="E132" s="45">
        <f t="shared" si="44"/>
        <v>0</v>
      </c>
      <c r="F132" s="43">
        <f t="shared" si="45"/>
        <v>0</v>
      </c>
      <c r="G132" s="43">
        <f t="shared" si="46"/>
        <v>0</v>
      </c>
      <c r="H132" s="43">
        <f t="shared" si="47"/>
        <v>0</v>
      </c>
      <c r="I132" s="46">
        <f t="shared" si="48"/>
        <v>0</v>
      </c>
      <c r="J132" s="47">
        <f t="shared" si="49"/>
      </c>
      <c r="K132" s="43">
        <f t="shared" si="50"/>
        <v>0</v>
      </c>
      <c r="L132" s="43">
        <f t="shared" si="51"/>
        <v>0</v>
      </c>
      <c r="M132" s="43">
        <f t="shared" si="52"/>
        <v>0</v>
      </c>
      <c r="N132" s="43">
        <f t="shared" si="53"/>
        <v>0</v>
      </c>
      <c r="O132" s="43">
        <f t="shared" si="54"/>
        <v>0</v>
      </c>
      <c r="P132" s="43">
        <f t="shared" si="55"/>
        <v>0</v>
      </c>
      <c r="Q132" s="43">
        <f t="shared" si="56"/>
      </c>
      <c r="R132" s="43">
        <f t="shared" si="57"/>
        <v>0</v>
      </c>
      <c r="S132" s="43">
        <f t="shared" si="58"/>
        <v>0</v>
      </c>
      <c r="T132" s="43">
        <f t="shared" si="59"/>
        <v>0</v>
      </c>
      <c r="U132" s="43">
        <v>101</v>
      </c>
      <c r="V132" s="39" t="s">
        <v>1237</v>
      </c>
      <c r="W132" s="50">
        <f>R10101311</f>
        <v>0</v>
      </c>
      <c r="X132" s="50">
        <f>R10101312</f>
        <v>0</v>
      </c>
      <c r="Y132" s="49">
        <v>0</v>
      </c>
      <c r="Z132" s="49">
        <v>0</v>
      </c>
    </row>
    <row r="133" spans="1:26" ht="12.75">
      <c r="A133" s="44">
        <f t="shared" si="40"/>
        <v>0</v>
      </c>
      <c r="B133" s="43">
        <f t="shared" si="41"/>
        <v>0</v>
      </c>
      <c r="C133" s="43">
        <f t="shared" si="42"/>
        <v>0</v>
      </c>
      <c r="D133" s="43">
        <f t="shared" si="43"/>
        <v>0</v>
      </c>
      <c r="E133" s="45">
        <f t="shared" si="44"/>
        <v>0</v>
      </c>
      <c r="F133" s="43">
        <f t="shared" si="45"/>
        <v>0</v>
      </c>
      <c r="G133" s="43">
        <f t="shared" si="46"/>
        <v>0</v>
      </c>
      <c r="H133" s="43">
        <f t="shared" si="47"/>
        <v>0</v>
      </c>
      <c r="I133" s="46">
        <f t="shared" si="48"/>
        <v>0</v>
      </c>
      <c r="J133" s="47">
        <f t="shared" si="49"/>
      </c>
      <c r="K133" s="43">
        <f t="shared" si="50"/>
        <v>0</v>
      </c>
      <c r="L133" s="43">
        <f t="shared" si="51"/>
        <v>0</v>
      </c>
      <c r="M133" s="43">
        <f t="shared" si="52"/>
        <v>0</v>
      </c>
      <c r="N133" s="43">
        <f t="shared" si="53"/>
        <v>0</v>
      </c>
      <c r="O133" s="43">
        <f t="shared" si="54"/>
        <v>0</v>
      </c>
      <c r="P133" s="43">
        <f t="shared" si="55"/>
        <v>0</v>
      </c>
      <c r="Q133" s="43">
        <f t="shared" si="56"/>
      </c>
      <c r="R133" s="43">
        <f t="shared" si="57"/>
        <v>0</v>
      </c>
      <c r="S133" s="43">
        <f t="shared" si="58"/>
        <v>0</v>
      </c>
      <c r="T133" s="43">
        <f t="shared" si="59"/>
        <v>0</v>
      </c>
      <c r="U133" s="43">
        <v>101</v>
      </c>
      <c r="V133" s="39" t="s">
        <v>1239</v>
      </c>
      <c r="W133" s="50">
        <f>R10101321</f>
        <v>0</v>
      </c>
      <c r="X133" s="50">
        <f>R10101322</f>
        <v>0</v>
      </c>
      <c r="Y133" s="49">
        <v>0</v>
      </c>
      <c r="Z133" s="49">
        <v>0</v>
      </c>
    </row>
    <row r="134" spans="1:26" ht="12.75">
      <c r="A134" s="44">
        <f t="shared" si="40"/>
        <v>0</v>
      </c>
      <c r="B134" s="43">
        <f t="shared" si="41"/>
        <v>0</v>
      </c>
      <c r="C134" s="43">
        <f t="shared" si="42"/>
        <v>0</v>
      </c>
      <c r="D134" s="43">
        <f t="shared" si="43"/>
        <v>0</v>
      </c>
      <c r="E134" s="45">
        <f t="shared" si="44"/>
        <v>0</v>
      </c>
      <c r="F134" s="43">
        <f t="shared" si="45"/>
        <v>0</v>
      </c>
      <c r="G134" s="43">
        <f t="shared" si="46"/>
        <v>0</v>
      </c>
      <c r="H134" s="43">
        <f t="shared" si="47"/>
        <v>0</v>
      </c>
      <c r="I134" s="46">
        <f t="shared" si="48"/>
        <v>0</v>
      </c>
      <c r="J134" s="47">
        <f t="shared" si="49"/>
      </c>
      <c r="K134" s="43">
        <f t="shared" si="50"/>
        <v>0</v>
      </c>
      <c r="L134" s="43">
        <f t="shared" si="51"/>
        <v>0</v>
      </c>
      <c r="M134" s="43">
        <f t="shared" si="52"/>
        <v>0</v>
      </c>
      <c r="N134" s="43">
        <f t="shared" si="53"/>
        <v>0</v>
      </c>
      <c r="O134" s="43">
        <f t="shared" si="54"/>
        <v>0</v>
      </c>
      <c r="P134" s="43">
        <f t="shared" si="55"/>
        <v>0</v>
      </c>
      <c r="Q134" s="43">
        <f t="shared" si="56"/>
      </c>
      <c r="R134" s="43">
        <f t="shared" si="57"/>
        <v>0</v>
      </c>
      <c r="S134" s="43">
        <f t="shared" si="58"/>
        <v>0</v>
      </c>
      <c r="T134" s="43">
        <f t="shared" si="59"/>
        <v>0</v>
      </c>
      <c r="U134" s="43">
        <v>101</v>
      </c>
      <c r="V134" s="39" t="s">
        <v>1241</v>
      </c>
      <c r="W134" s="50">
        <f>R10101331</f>
        <v>0</v>
      </c>
      <c r="X134" s="50">
        <f>R10101332</f>
        <v>0</v>
      </c>
      <c r="Y134" s="49">
        <v>0</v>
      </c>
      <c r="Z134" s="49">
        <v>0</v>
      </c>
    </row>
    <row r="135" spans="1:26" ht="12.75">
      <c r="A135" s="44">
        <f t="shared" si="40"/>
        <v>0</v>
      </c>
      <c r="B135" s="43">
        <f t="shared" si="41"/>
        <v>0</v>
      </c>
      <c r="C135" s="43">
        <f t="shared" si="42"/>
        <v>0</v>
      </c>
      <c r="D135" s="43">
        <f t="shared" si="43"/>
        <v>0</v>
      </c>
      <c r="E135" s="45">
        <f t="shared" si="44"/>
        <v>0</v>
      </c>
      <c r="F135" s="43">
        <f t="shared" si="45"/>
        <v>0</v>
      </c>
      <c r="G135" s="43">
        <f t="shared" si="46"/>
        <v>0</v>
      </c>
      <c r="H135" s="43">
        <f t="shared" si="47"/>
        <v>0</v>
      </c>
      <c r="I135" s="46">
        <f t="shared" si="48"/>
        <v>0</v>
      </c>
      <c r="J135" s="47">
        <f t="shared" si="49"/>
      </c>
      <c r="K135" s="43">
        <f t="shared" si="50"/>
        <v>0</v>
      </c>
      <c r="L135" s="43">
        <f t="shared" si="51"/>
        <v>0</v>
      </c>
      <c r="M135" s="43">
        <f t="shared" si="52"/>
        <v>0</v>
      </c>
      <c r="N135" s="43">
        <f t="shared" si="53"/>
        <v>0</v>
      </c>
      <c r="O135" s="43">
        <f t="shared" si="54"/>
        <v>0</v>
      </c>
      <c r="P135" s="43">
        <f t="shared" si="55"/>
        <v>0</v>
      </c>
      <c r="Q135" s="43">
        <f t="shared" si="56"/>
      </c>
      <c r="R135" s="43">
        <f t="shared" si="57"/>
        <v>0</v>
      </c>
      <c r="S135" s="43">
        <f t="shared" si="58"/>
        <v>0</v>
      </c>
      <c r="T135" s="43">
        <f t="shared" si="59"/>
        <v>0</v>
      </c>
      <c r="U135" s="43">
        <v>101</v>
      </c>
      <c r="V135" s="39" t="s">
        <v>1243</v>
      </c>
      <c r="W135" s="50">
        <f>R10101341</f>
        <v>0</v>
      </c>
      <c r="X135" s="50">
        <f>R10101342</f>
        <v>0</v>
      </c>
      <c r="Y135" s="49">
        <v>0</v>
      </c>
      <c r="Z135" s="49">
        <v>0</v>
      </c>
    </row>
    <row r="136" spans="1:26" ht="12.75">
      <c r="A136" s="44">
        <f t="shared" si="40"/>
        <v>0</v>
      </c>
      <c r="B136" s="43">
        <f t="shared" si="41"/>
        <v>0</v>
      </c>
      <c r="C136" s="43">
        <f t="shared" si="42"/>
        <v>0</v>
      </c>
      <c r="D136" s="43">
        <f t="shared" si="43"/>
        <v>0</v>
      </c>
      <c r="E136" s="45">
        <f t="shared" si="44"/>
        <v>0</v>
      </c>
      <c r="F136" s="43">
        <f t="shared" si="45"/>
        <v>0</v>
      </c>
      <c r="G136" s="43">
        <f t="shared" si="46"/>
        <v>0</v>
      </c>
      <c r="H136" s="43">
        <f t="shared" si="47"/>
        <v>0</v>
      </c>
      <c r="I136" s="46">
        <f t="shared" si="48"/>
        <v>0</v>
      </c>
      <c r="J136" s="47">
        <f t="shared" si="49"/>
      </c>
      <c r="K136" s="43">
        <f t="shared" si="50"/>
        <v>0</v>
      </c>
      <c r="L136" s="43">
        <f t="shared" si="51"/>
        <v>0</v>
      </c>
      <c r="M136" s="43">
        <f t="shared" si="52"/>
        <v>0</v>
      </c>
      <c r="N136" s="43">
        <f t="shared" si="53"/>
        <v>0</v>
      </c>
      <c r="O136" s="43">
        <f t="shared" si="54"/>
        <v>0</v>
      </c>
      <c r="P136" s="43">
        <f t="shared" si="55"/>
        <v>0</v>
      </c>
      <c r="Q136" s="43">
        <f t="shared" si="56"/>
      </c>
      <c r="R136" s="43">
        <f t="shared" si="57"/>
        <v>0</v>
      </c>
      <c r="S136" s="43">
        <f t="shared" si="58"/>
        <v>0</v>
      </c>
      <c r="T136" s="43">
        <f t="shared" si="59"/>
        <v>0</v>
      </c>
      <c r="U136" s="43">
        <v>101</v>
      </c>
      <c r="V136" s="39" t="s">
        <v>1245</v>
      </c>
      <c r="W136" s="50">
        <f>R10101351</f>
        <v>0</v>
      </c>
      <c r="X136" s="50">
        <f>R10101352</f>
        <v>0</v>
      </c>
      <c r="Y136" s="49">
        <v>0</v>
      </c>
      <c r="Z136" s="49">
        <v>0</v>
      </c>
    </row>
    <row r="137" spans="1:26" ht="12.75">
      <c r="A137" s="44">
        <f t="shared" si="40"/>
        <v>0</v>
      </c>
      <c r="B137" s="43">
        <f t="shared" si="41"/>
        <v>0</v>
      </c>
      <c r="C137" s="43">
        <f t="shared" si="42"/>
        <v>0</v>
      </c>
      <c r="D137" s="43">
        <f t="shared" si="43"/>
        <v>0</v>
      </c>
      <c r="E137" s="45">
        <f t="shared" si="44"/>
        <v>0</v>
      </c>
      <c r="F137" s="43">
        <f t="shared" si="45"/>
        <v>0</v>
      </c>
      <c r="G137" s="43">
        <f t="shared" si="46"/>
        <v>0</v>
      </c>
      <c r="H137" s="43">
        <f t="shared" si="47"/>
        <v>0</v>
      </c>
      <c r="I137" s="46">
        <f t="shared" si="48"/>
        <v>0</v>
      </c>
      <c r="J137" s="47">
        <f t="shared" si="49"/>
      </c>
      <c r="K137" s="43">
        <f t="shared" si="50"/>
        <v>0</v>
      </c>
      <c r="L137" s="43">
        <f t="shared" si="51"/>
        <v>0</v>
      </c>
      <c r="M137" s="43">
        <f t="shared" si="52"/>
        <v>0</v>
      </c>
      <c r="N137" s="43">
        <f t="shared" si="53"/>
        <v>0</v>
      </c>
      <c r="O137" s="43">
        <f t="shared" si="54"/>
        <v>0</v>
      </c>
      <c r="P137" s="43">
        <f t="shared" si="55"/>
        <v>0</v>
      </c>
      <c r="Q137" s="43">
        <f t="shared" si="56"/>
      </c>
      <c r="R137" s="43">
        <f t="shared" si="57"/>
        <v>0</v>
      </c>
      <c r="S137" s="43">
        <f t="shared" si="58"/>
        <v>0</v>
      </c>
      <c r="T137" s="43">
        <f t="shared" si="59"/>
        <v>0</v>
      </c>
      <c r="U137" s="43">
        <v>101</v>
      </c>
      <c r="V137" s="39" t="s">
        <v>1247</v>
      </c>
      <c r="W137" s="48">
        <f>R10101361</f>
        <v>0</v>
      </c>
      <c r="X137" s="48">
        <f>R10101362</f>
        <v>0</v>
      </c>
      <c r="Y137" s="49">
        <v>0</v>
      </c>
      <c r="Z137" s="49">
        <v>0</v>
      </c>
    </row>
    <row r="138" spans="1:26" ht="12.75">
      <c r="A138" s="44">
        <f t="shared" si="40"/>
        <v>0</v>
      </c>
      <c r="B138" s="43">
        <f t="shared" si="41"/>
        <v>0</v>
      </c>
      <c r="C138" s="43">
        <f t="shared" si="42"/>
        <v>0</v>
      </c>
      <c r="D138" s="43">
        <f t="shared" si="43"/>
        <v>0</v>
      </c>
      <c r="E138" s="45">
        <f t="shared" si="44"/>
        <v>0</v>
      </c>
      <c r="F138" s="43">
        <f t="shared" si="45"/>
        <v>0</v>
      </c>
      <c r="G138" s="43">
        <f t="shared" si="46"/>
        <v>0</v>
      </c>
      <c r="H138" s="43">
        <f t="shared" si="47"/>
        <v>0</v>
      </c>
      <c r="I138" s="46">
        <f t="shared" si="48"/>
        <v>0</v>
      </c>
      <c r="J138" s="47">
        <f t="shared" si="49"/>
      </c>
      <c r="K138" s="43">
        <f t="shared" si="50"/>
        <v>0</v>
      </c>
      <c r="L138" s="43">
        <f t="shared" si="51"/>
        <v>0</v>
      </c>
      <c r="M138" s="43">
        <f t="shared" si="52"/>
        <v>0</v>
      </c>
      <c r="N138" s="43">
        <f t="shared" si="53"/>
        <v>0</v>
      </c>
      <c r="O138" s="43">
        <f t="shared" si="54"/>
        <v>0</v>
      </c>
      <c r="P138" s="43">
        <f t="shared" si="55"/>
        <v>0</v>
      </c>
      <c r="Q138" s="43">
        <f t="shared" si="56"/>
      </c>
      <c r="R138" s="43">
        <f t="shared" si="57"/>
        <v>0</v>
      </c>
      <c r="S138" s="43">
        <f t="shared" si="58"/>
        <v>0</v>
      </c>
      <c r="T138" s="43">
        <f t="shared" si="59"/>
        <v>0</v>
      </c>
      <c r="U138" s="43">
        <v>101</v>
      </c>
      <c r="V138" s="39" t="s">
        <v>1248</v>
      </c>
      <c r="W138" s="50">
        <f>R10101371</f>
        <v>0</v>
      </c>
      <c r="X138" s="50">
        <f>R10101372</f>
        <v>0</v>
      </c>
      <c r="Y138" s="49">
        <v>0</v>
      </c>
      <c r="Z138" s="49">
        <v>0</v>
      </c>
    </row>
    <row r="139" spans="1:26" ht="12.75">
      <c r="A139" s="44">
        <f t="shared" si="40"/>
        <v>0</v>
      </c>
      <c r="B139" s="43">
        <f t="shared" si="41"/>
        <v>0</v>
      </c>
      <c r="C139" s="43">
        <f t="shared" si="42"/>
        <v>0</v>
      </c>
      <c r="D139" s="43">
        <f t="shared" si="43"/>
        <v>0</v>
      </c>
      <c r="E139" s="45">
        <f t="shared" si="44"/>
        <v>0</v>
      </c>
      <c r="F139" s="43">
        <f t="shared" si="45"/>
        <v>0</v>
      </c>
      <c r="G139" s="43">
        <f t="shared" si="46"/>
        <v>0</v>
      </c>
      <c r="H139" s="43">
        <f t="shared" si="47"/>
        <v>0</v>
      </c>
      <c r="I139" s="46">
        <f t="shared" si="48"/>
        <v>0</v>
      </c>
      <c r="J139" s="47">
        <f t="shared" si="49"/>
      </c>
      <c r="K139" s="43">
        <f t="shared" si="50"/>
        <v>0</v>
      </c>
      <c r="L139" s="43">
        <f t="shared" si="51"/>
        <v>0</v>
      </c>
      <c r="M139" s="43">
        <f t="shared" si="52"/>
        <v>0</v>
      </c>
      <c r="N139" s="43">
        <f t="shared" si="53"/>
        <v>0</v>
      </c>
      <c r="O139" s="43">
        <f t="shared" si="54"/>
        <v>0</v>
      </c>
      <c r="P139" s="43">
        <f t="shared" si="55"/>
        <v>0</v>
      </c>
      <c r="Q139" s="43">
        <f t="shared" si="56"/>
      </c>
      <c r="R139" s="43">
        <f t="shared" si="57"/>
        <v>0</v>
      </c>
      <c r="S139" s="43">
        <f t="shared" si="58"/>
        <v>0</v>
      </c>
      <c r="T139" s="43">
        <f t="shared" si="59"/>
        <v>0</v>
      </c>
      <c r="U139" s="43">
        <v>101</v>
      </c>
      <c r="V139" s="39" t="s">
        <v>1249</v>
      </c>
      <c r="W139" s="50">
        <f>R10101381</f>
        <v>0</v>
      </c>
      <c r="X139" s="50">
        <f>R10101382</f>
        <v>0</v>
      </c>
      <c r="Y139" s="49">
        <v>0</v>
      </c>
      <c r="Z139" s="49">
        <v>0</v>
      </c>
    </row>
    <row r="140" spans="1:26" ht="12.75">
      <c r="A140" s="44">
        <f t="shared" si="40"/>
        <v>0</v>
      </c>
      <c r="B140" s="43">
        <f t="shared" si="41"/>
        <v>0</v>
      </c>
      <c r="C140" s="43">
        <f t="shared" si="42"/>
        <v>0</v>
      </c>
      <c r="D140" s="43">
        <f t="shared" si="43"/>
        <v>0</v>
      </c>
      <c r="E140" s="45">
        <f t="shared" si="44"/>
        <v>0</v>
      </c>
      <c r="F140" s="43">
        <f t="shared" si="45"/>
        <v>0</v>
      </c>
      <c r="G140" s="43">
        <f t="shared" si="46"/>
        <v>0</v>
      </c>
      <c r="H140" s="43">
        <f t="shared" si="47"/>
        <v>0</v>
      </c>
      <c r="I140" s="46">
        <f t="shared" si="48"/>
        <v>0</v>
      </c>
      <c r="J140" s="47">
        <f t="shared" si="49"/>
      </c>
      <c r="K140" s="43">
        <f t="shared" si="50"/>
        <v>0</v>
      </c>
      <c r="L140" s="43">
        <f t="shared" si="51"/>
        <v>0</v>
      </c>
      <c r="M140" s="43">
        <f t="shared" si="52"/>
        <v>0</v>
      </c>
      <c r="N140" s="43">
        <f t="shared" si="53"/>
        <v>0</v>
      </c>
      <c r="O140" s="43">
        <f t="shared" si="54"/>
        <v>0</v>
      </c>
      <c r="P140" s="43">
        <f t="shared" si="55"/>
        <v>0</v>
      </c>
      <c r="Q140" s="43">
        <f t="shared" si="56"/>
      </c>
      <c r="R140" s="43">
        <f t="shared" si="57"/>
        <v>0</v>
      </c>
      <c r="S140" s="43">
        <f t="shared" si="58"/>
        <v>0</v>
      </c>
      <c r="T140" s="43">
        <f t="shared" si="59"/>
        <v>0</v>
      </c>
      <c r="U140" s="43">
        <v>101</v>
      </c>
      <c r="V140" s="39" t="s">
        <v>1251</v>
      </c>
      <c r="W140" s="50">
        <f>R10101391</f>
        <v>0</v>
      </c>
      <c r="X140" s="50">
        <f>R10101392</f>
        <v>0</v>
      </c>
      <c r="Y140" s="49">
        <v>0</v>
      </c>
      <c r="Z140" s="49">
        <v>0</v>
      </c>
    </row>
    <row r="141" spans="1:26" ht="12.75">
      <c r="A141" s="44">
        <f t="shared" si="40"/>
        <v>0</v>
      </c>
      <c r="B141" s="43">
        <f t="shared" si="41"/>
        <v>0</v>
      </c>
      <c r="C141" s="43">
        <f t="shared" si="42"/>
        <v>0</v>
      </c>
      <c r="D141" s="43">
        <f t="shared" si="43"/>
        <v>0</v>
      </c>
      <c r="E141" s="45">
        <f t="shared" si="44"/>
        <v>0</v>
      </c>
      <c r="F141" s="43">
        <f t="shared" si="45"/>
        <v>0</v>
      </c>
      <c r="G141" s="43">
        <f t="shared" si="46"/>
        <v>0</v>
      </c>
      <c r="H141" s="43">
        <f t="shared" si="47"/>
        <v>0</v>
      </c>
      <c r="I141" s="46">
        <f t="shared" si="48"/>
        <v>0</v>
      </c>
      <c r="J141" s="47">
        <f t="shared" si="49"/>
      </c>
      <c r="K141" s="43">
        <f t="shared" si="50"/>
        <v>0</v>
      </c>
      <c r="L141" s="43">
        <f t="shared" si="51"/>
        <v>0</v>
      </c>
      <c r="M141" s="43">
        <f t="shared" si="52"/>
        <v>0</v>
      </c>
      <c r="N141" s="43">
        <f t="shared" si="53"/>
        <v>0</v>
      </c>
      <c r="O141" s="43">
        <f t="shared" si="54"/>
        <v>0</v>
      </c>
      <c r="P141" s="43">
        <f t="shared" si="55"/>
        <v>0</v>
      </c>
      <c r="Q141" s="43">
        <f t="shared" si="56"/>
      </c>
      <c r="R141" s="43">
        <f t="shared" si="57"/>
        <v>0</v>
      </c>
      <c r="S141" s="43">
        <f t="shared" si="58"/>
        <v>0</v>
      </c>
      <c r="T141" s="43">
        <f t="shared" si="59"/>
        <v>0</v>
      </c>
      <c r="U141" s="43">
        <v>101</v>
      </c>
      <c r="V141" s="39" t="s">
        <v>1253</v>
      </c>
      <c r="W141" s="50">
        <f>R10101401</f>
        <v>0</v>
      </c>
      <c r="X141" s="50">
        <f>R10101402</f>
        <v>0</v>
      </c>
      <c r="Y141" s="49">
        <v>0</v>
      </c>
      <c r="Z141" s="49">
        <v>0</v>
      </c>
    </row>
    <row r="142" spans="1:26" ht="12.75">
      <c r="A142" s="44">
        <f t="shared" si="40"/>
        <v>0</v>
      </c>
      <c r="B142" s="43">
        <f t="shared" si="41"/>
        <v>0</v>
      </c>
      <c r="C142" s="43">
        <f t="shared" si="42"/>
        <v>0</v>
      </c>
      <c r="D142" s="43">
        <f t="shared" si="43"/>
        <v>0</v>
      </c>
      <c r="E142" s="45">
        <f t="shared" si="44"/>
        <v>0</v>
      </c>
      <c r="F142" s="43">
        <f t="shared" si="45"/>
        <v>0</v>
      </c>
      <c r="G142" s="43">
        <f t="shared" si="46"/>
        <v>0</v>
      </c>
      <c r="H142" s="43">
        <f t="shared" si="47"/>
        <v>0</v>
      </c>
      <c r="I142" s="46">
        <f t="shared" si="48"/>
        <v>0</v>
      </c>
      <c r="J142" s="47">
        <f t="shared" si="49"/>
      </c>
      <c r="K142" s="43">
        <f t="shared" si="50"/>
        <v>0</v>
      </c>
      <c r="L142" s="43">
        <f t="shared" si="51"/>
        <v>0</v>
      </c>
      <c r="M142" s="43">
        <f t="shared" si="52"/>
        <v>0</v>
      </c>
      <c r="N142" s="43">
        <f t="shared" si="53"/>
        <v>0</v>
      </c>
      <c r="O142" s="43">
        <f t="shared" si="54"/>
        <v>0</v>
      </c>
      <c r="P142" s="43">
        <f t="shared" si="55"/>
        <v>0</v>
      </c>
      <c r="Q142" s="43">
        <f t="shared" si="56"/>
      </c>
      <c r="R142" s="43">
        <f t="shared" si="57"/>
        <v>0</v>
      </c>
      <c r="S142" s="43">
        <f t="shared" si="58"/>
        <v>0</v>
      </c>
      <c r="T142" s="43">
        <f t="shared" si="59"/>
        <v>0</v>
      </c>
      <c r="U142" s="43">
        <v>101</v>
      </c>
      <c r="V142" s="39" t="s">
        <v>1254</v>
      </c>
      <c r="W142" s="48">
        <f>R10101411</f>
        <v>0</v>
      </c>
      <c r="X142" s="48">
        <f>R10101412</f>
        <v>0</v>
      </c>
      <c r="Y142" s="49">
        <v>0</v>
      </c>
      <c r="Z142" s="49">
        <v>0</v>
      </c>
    </row>
    <row r="143" spans="1:26" ht="12.75">
      <c r="A143" s="44">
        <f t="shared" si="40"/>
        <v>0</v>
      </c>
      <c r="B143" s="43">
        <f t="shared" si="41"/>
        <v>0</v>
      </c>
      <c r="C143" s="43">
        <f t="shared" si="42"/>
        <v>0</v>
      </c>
      <c r="D143" s="43">
        <f t="shared" si="43"/>
        <v>0</v>
      </c>
      <c r="E143" s="45">
        <f t="shared" si="44"/>
        <v>0</v>
      </c>
      <c r="F143" s="43">
        <f t="shared" si="45"/>
        <v>0</v>
      </c>
      <c r="G143" s="43">
        <f t="shared" si="46"/>
        <v>0</v>
      </c>
      <c r="H143" s="43">
        <f t="shared" si="47"/>
        <v>0</v>
      </c>
      <c r="I143" s="46">
        <f t="shared" si="48"/>
        <v>0</v>
      </c>
      <c r="J143" s="47">
        <f t="shared" si="49"/>
      </c>
      <c r="K143" s="43">
        <f t="shared" si="50"/>
        <v>0</v>
      </c>
      <c r="L143" s="43">
        <f t="shared" si="51"/>
        <v>0</v>
      </c>
      <c r="M143" s="43">
        <f t="shared" si="52"/>
        <v>0</v>
      </c>
      <c r="N143" s="43">
        <f t="shared" si="53"/>
        <v>0</v>
      </c>
      <c r="O143" s="43">
        <f t="shared" si="54"/>
        <v>0</v>
      </c>
      <c r="P143" s="43">
        <f t="shared" si="55"/>
        <v>0</v>
      </c>
      <c r="Q143" s="43">
        <f t="shared" si="56"/>
      </c>
      <c r="R143" s="43">
        <f t="shared" si="57"/>
        <v>0</v>
      </c>
      <c r="S143" s="43">
        <f t="shared" si="58"/>
        <v>0</v>
      </c>
      <c r="T143" s="43">
        <f t="shared" si="59"/>
        <v>0</v>
      </c>
      <c r="U143" s="43">
        <v>101</v>
      </c>
      <c r="V143" s="39" t="s">
        <v>1256</v>
      </c>
      <c r="W143" s="50">
        <f>R10101421</f>
        <v>0</v>
      </c>
      <c r="X143" s="50">
        <f>R10101422</f>
        <v>0</v>
      </c>
      <c r="Y143" s="49">
        <v>0</v>
      </c>
      <c r="Z143" s="49">
        <v>0</v>
      </c>
    </row>
    <row r="144" spans="1:26" ht="12.75">
      <c r="A144" s="44">
        <f t="shared" si="40"/>
        <v>0</v>
      </c>
      <c r="B144" s="43">
        <f t="shared" si="41"/>
        <v>0</v>
      </c>
      <c r="C144" s="43">
        <f t="shared" si="42"/>
        <v>0</v>
      </c>
      <c r="D144" s="43">
        <f t="shared" si="43"/>
        <v>0</v>
      </c>
      <c r="E144" s="45">
        <f t="shared" si="44"/>
        <v>0</v>
      </c>
      <c r="F144" s="43">
        <f t="shared" si="45"/>
        <v>0</v>
      </c>
      <c r="G144" s="43">
        <f t="shared" si="46"/>
        <v>0</v>
      </c>
      <c r="H144" s="43">
        <f t="shared" si="47"/>
        <v>0</v>
      </c>
      <c r="I144" s="46">
        <f t="shared" si="48"/>
        <v>0</v>
      </c>
      <c r="J144" s="47">
        <f t="shared" si="49"/>
      </c>
      <c r="K144" s="43">
        <f t="shared" si="50"/>
        <v>0</v>
      </c>
      <c r="L144" s="43">
        <f t="shared" si="51"/>
        <v>0</v>
      </c>
      <c r="M144" s="43">
        <f t="shared" si="52"/>
        <v>0</v>
      </c>
      <c r="N144" s="43">
        <f t="shared" si="53"/>
        <v>0</v>
      </c>
      <c r="O144" s="43">
        <f t="shared" si="54"/>
        <v>0</v>
      </c>
      <c r="P144" s="43">
        <f t="shared" si="55"/>
        <v>0</v>
      </c>
      <c r="Q144" s="43">
        <f t="shared" si="56"/>
      </c>
      <c r="R144" s="43">
        <f t="shared" si="57"/>
        <v>0</v>
      </c>
      <c r="S144" s="43">
        <f t="shared" si="58"/>
        <v>0</v>
      </c>
      <c r="T144" s="43">
        <f t="shared" si="59"/>
        <v>0</v>
      </c>
      <c r="U144" s="43">
        <v>101</v>
      </c>
      <c r="V144" s="39" t="s">
        <v>1258</v>
      </c>
      <c r="W144" s="50">
        <f>R10101431</f>
        <v>0</v>
      </c>
      <c r="X144" s="50">
        <f>R10101432</f>
        <v>0</v>
      </c>
      <c r="Y144" s="49">
        <v>0</v>
      </c>
      <c r="Z144" s="49">
        <v>0</v>
      </c>
    </row>
    <row r="145" spans="1:26" ht="12.75">
      <c r="A145" s="44">
        <f t="shared" si="40"/>
        <v>0</v>
      </c>
      <c r="B145" s="43">
        <f t="shared" si="41"/>
        <v>0</v>
      </c>
      <c r="C145" s="43">
        <f t="shared" si="42"/>
        <v>0</v>
      </c>
      <c r="D145" s="43">
        <f t="shared" si="43"/>
        <v>0</v>
      </c>
      <c r="E145" s="45">
        <f t="shared" si="44"/>
        <v>0</v>
      </c>
      <c r="F145" s="43">
        <f t="shared" si="45"/>
        <v>0</v>
      </c>
      <c r="G145" s="43">
        <f t="shared" si="46"/>
        <v>0</v>
      </c>
      <c r="H145" s="43">
        <f t="shared" si="47"/>
        <v>0</v>
      </c>
      <c r="I145" s="46">
        <f t="shared" si="48"/>
        <v>0</v>
      </c>
      <c r="J145" s="47">
        <f t="shared" si="49"/>
      </c>
      <c r="K145" s="43">
        <f t="shared" si="50"/>
        <v>0</v>
      </c>
      <c r="L145" s="43">
        <f t="shared" si="51"/>
        <v>0</v>
      </c>
      <c r="M145" s="43">
        <f t="shared" si="52"/>
        <v>0</v>
      </c>
      <c r="N145" s="43">
        <f t="shared" si="53"/>
        <v>0</v>
      </c>
      <c r="O145" s="43">
        <f t="shared" si="54"/>
        <v>0</v>
      </c>
      <c r="P145" s="43">
        <f t="shared" si="55"/>
        <v>0</v>
      </c>
      <c r="Q145" s="43">
        <f t="shared" si="56"/>
      </c>
      <c r="R145" s="43">
        <f t="shared" si="57"/>
        <v>0</v>
      </c>
      <c r="S145" s="43">
        <f t="shared" si="58"/>
        <v>0</v>
      </c>
      <c r="T145" s="43">
        <f t="shared" si="59"/>
        <v>0</v>
      </c>
      <c r="U145" s="43">
        <v>101</v>
      </c>
      <c r="V145" s="39" t="s">
        <v>1260</v>
      </c>
      <c r="W145" s="50">
        <f>R10101441</f>
        <v>0</v>
      </c>
      <c r="X145" s="50">
        <f>R10101442</f>
        <v>0</v>
      </c>
      <c r="Y145" s="49">
        <v>0</v>
      </c>
      <c r="Z145" s="49">
        <v>0</v>
      </c>
    </row>
    <row r="146" spans="1:26" ht="12.75">
      <c r="A146" s="44">
        <f t="shared" si="40"/>
        <v>0</v>
      </c>
      <c r="B146" s="43">
        <f t="shared" si="41"/>
        <v>0</v>
      </c>
      <c r="C146" s="43">
        <f t="shared" si="42"/>
        <v>0</v>
      </c>
      <c r="D146" s="43">
        <f t="shared" si="43"/>
        <v>0</v>
      </c>
      <c r="E146" s="45">
        <f t="shared" si="44"/>
        <v>0</v>
      </c>
      <c r="F146" s="43">
        <f t="shared" si="45"/>
        <v>0</v>
      </c>
      <c r="G146" s="43">
        <f t="shared" si="46"/>
        <v>0</v>
      </c>
      <c r="H146" s="43">
        <f t="shared" si="47"/>
        <v>0</v>
      </c>
      <c r="I146" s="46">
        <f t="shared" si="48"/>
        <v>0</v>
      </c>
      <c r="J146" s="47">
        <f t="shared" si="49"/>
      </c>
      <c r="K146" s="43">
        <f t="shared" si="50"/>
        <v>0</v>
      </c>
      <c r="L146" s="43">
        <f t="shared" si="51"/>
        <v>0</v>
      </c>
      <c r="M146" s="43">
        <f t="shared" si="52"/>
        <v>0</v>
      </c>
      <c r="N146" s="43">
        <f t="shared" si="53"/>
        <v>0</v>
      </c>
      <c r="O146" s="43">
        <f t="shared" si="54"/>
        <v>0</v>
      </c>
      <c r="P146" s="43">
        <f t="shared" si="55"/>
        <v>0</v>
      </c>
      <c r="Q146" s="43">
        <f t="shared" si="56"/>
      </c>
      <c r="R146" s="43">
        <f t="shared" si="57"/>
        <v>0</v>
      </c>
      <c r="S146" s="43">
        <f t="shared" si="58"/>
        <v>0</v>
      </c>
      <c r="T146" s="43">
        <f t="shared" si="59"/>
        <v>0</v>
      </c>
      <c r="U146" s="43">
        <v>101</v>
      </c>
      <c r="V146" s="39" t="s">
        <v>1262</v>
      </c>
      <c r="W146" s="50">
        <f>R10101451</f>
        <v>0</v>
      </c>
      <c r="X146" s="50">
        <f>R10101452</f>
        <v>0</v>
      </c>
      <c r="Y146" s="49">
        <v>0</v>
      </c>
      <c r="Z146" s="49">
        <v>0</v>
      </c>
    </row>
    <row r="147" spans="1:26" ht="12.75">
      <c r="A147" s="44">
        <f t="shared" si="40"/>
        <v>0</v>
      </c>
      <c r="B147" s="43">
        <f t="shared" si="41"/>
        <v>0</v>
      </c>
      <c r="C147" s="43">
        <f t="shared" si="42"/>
        <v>0</v>
      </c>
      <c r="D147" s="43">
        <f t="shared" si="43"/>
        <v>0</v>
      </c>
      <c r="E147" s="45">
        <f t="shared" si="44"/>
        <v>0</v>
      </c>
      <c r="F147" s="43">
        <f t="shared" si="45"/>
        <v>0</v>
      </c>
      <c r="G147" s="43">
        <f t="shared" si="46"/>
        <v>0</v>
      </c>
      <c r="H147" s="43">
        <f t="shared" si="47"/>
        <v>0</v>
      </c>
      <c r="I147" s="46">
        <f t="shared" si="48"/>
        <v>0</v>
      </c>
      <c r="J147" s="47">
        <f t="shared" si="49"/>
      </c>
      <c r="K147" s="43">
        <f t="shared" si="50"/>
        <v>0</v>
      </c>
      <c r="L147" s="43">
        <f t="shared" si="51"/>
        <v>0</v>
      </c>
      <c r="M147" s="43">
        <f t="shared" si="52"/>
        <v>0</v>
      </c>
      <c r="N147" s="43">
        <f t="shared" si="53"/>
        <v>0</v>
      </c>
      <c r="O147" s="43">
        <f t="shared" si="54"/>
        <v>0</v>
      </c>
      <c r="P147" s="43">
        <f t="shared" si="55"/>
        <v>0</v>
      </c>
      <c r="Q147" s="43">
        <f t="shared" si="56"/>
      </c>
      <c r="R147" s="43">
        <f t="shared" si="57"/>
        <v>0</v>
      </c>
      <c r="S147" s="43">
        <f t="shared" si="58"/>
        <v>0</v>
      </c>
      <c r="T147" s="43">
        <f t="shared" si="59"/>
        <v>0</v>
      </c>
      <c r="U147" s="43">
        <v>199</v>
      </c>
      <c r="V147" s="39" t="s">
        <v>318</v>
      </c>
      <c r="W147" s="50">
        <f>R19920011</f>
        <v>0</v>
      </c>
      <c r="X147" s="50">
        <f>R19920012</f>
        <v>0</v>
      </c>
      <c r="Y147" s="48" t="str">
        <f>R19920013</f>
        <v>x</v>
      </c>
      <c r="Z147" s="49">
        <f>R19920014</f>
        <v>0</v>
      </c>
    </row>
    <row r="148" spans="1:26" ht="12.75">
      <c r="A148" s="44">
        <f t="shared" si="40"/>
        <v>0</v>
      </c>
      <c r="B148" s="43">
        <f t="shared" si="41"/>
        <v>0</v>
      </c>
      <c r="C148" s="43">
        <f t="shared" si="42"/>
        <v>0</v>
      </c>
      <c r="D148" s="43">
        <f t="shared" si="43"/>
        <v>0</v>
      </c>
      <c r="E148" s="45">
        <f t="shared" si="44"/>
        <v>0</v>
      </c>
      <c r="F148" s="43">
        <f t="shared" si="45"/>
        <v>0</v>
      </c>
      <c r="G148" s="43">
        <f t="shared" si="46"/>
        <v>0</v>
      </c>
      <c r="H148" s="43">
        <f t="shared" si="47"/>
        <v>0</v>
      </c>
      <c r="I148" s="46">
        <f t="shared" si="48"/>
        <v>0</v>
      </c>
      <c r="J148" s="47">
        <f t="shared" si="49"/>
      </c>
      <c r="K148" s="43">
        <f t="shared" si="50"/>
        <v>0</v>
      </c>
      <c r="L148" s="43">
        <f t="shared" si="51"/>
        <v>0</v>
      </c>
      <c r="M148" s="43">
        <f t="shared" si="52"/>
        <v>0</v>
      </c>
      <c r="N148" s="43">
        <f t="shared" si="53"/>
        <v>0</v>
      </c>
      <c r="O148" s="43">
        <f t="shared" si="54"/>
        <v>0</v>
      </c>
      <c r="P148" s="43">
        <f t="shared" si="55"/>
        <v>0</v>
      </c>
      <c r="Q148" s="43">
        <f t="shared" si="56"/>
      </c>
      <c r="R148" s="43">
        <f t="shared" si="57"/>
        <v>0</v>
      </c>
      <c r="S148" s="43">
        <f t="shared" si="58"/>
        <v>0</v>
      </c>
      <c r="T148" s="43">
        <f t="shared" si="59"/>
        <v>0</v>
      </c>
      <c r="U148" s="43">
        <v>199</v>
      </c>
      <c r="V148" s="39" t="s">
        <v>320</v>
      </c>
      <c r="W148" s="48" t="str">
        <f>R19920101</f>
        <v>x</v>
      </c>
      <c r="X148" s="48" t="str">
        <f>R19920102</f>
        <v>x</v>
      </c>
      <c r="Y148" s="48" t="str">
        <f>R19920103</f>
        <v>x</v>
      </c>
      <c r="Z148" s="49">
        <f>R19920104</f>
        <v>0</v>
      </c>
    </row>
    <row r="149" spans="1:26" ht="12.75">
      <c r="A149" s="44">
        <f t="shared" si="40"/>
        <v>0</v>
      </c>
      <c r="B149" s="43">
        <f t="shared" si="41"/>
        <v>0</v>
      </c>
      <c r="C149" s="43">
        <f t="shared" si="42"/>
        <v>0</v>
      </c>
      <c r="D149" s="43">
        <f t="shared" si="43"/>
        <v>0</v>
      </c>
      <c r="E149" s="45">
        <f t="shared" si="44"/>
        <v>0</v>
      </c>
      <c r="F149" s="43">
        <f t="shared" si="45"/>
        <v>0</v>
      </c>
      <c r="G149" s="43">
        <f t="shared" si="46"/>
        <v>0</v>
      </c>
      <c r="H149" s="43">
        <f t="shared" si="47"/>
        <v>0</v>
      </c>
      <c r="I149" s="46">
        <f t="shared" si="48"/>
        <v>0</v>
      </c>
      <c r="J149" s="47">
        <f t="shared" si="49"/>
      </c>
      <c r="K149" s="43">
        <f t="shared" si="50"/>
        <v>0</v>
      </c>
      <c r="L149" s="43">
        <f t="shared" si="51"/>
        <v>0</v>
      </c>
      <c r="M149" s="43">
        <f t="shared" si="52"/>
        <v>0</v>
      </c>
      <c r="N149" s="43">
        <f t="shared" si="53"/>
        <v>0</v>
      </c>
      <c r="O149" s="43">
        <f t="shared" si="54"/>
        <v>0</v>
      </c>
      <c r="P149" s="43">
        <f t="shared" si="55"/>
        <v>0</v>
      </c>
      <c r="Q149" s="43">
        <f t="shared" si="56"/>
      </c>
      <c r="R149" s="43">
        <f t="shared" si="57"/>
        <v>0</v>
      </c>
      <c r="S149" s="43">
        <f t="shared" si="58"/>
        <v>0</v>
      </c>
      <c r="T149" s="43">
        <f t="shared" si="59"/>
        <v>0</v>
      </c>
      <c r="U149" s="43">
        <v>199</v>
      </c>
      <c r="V149" s="39" t="s">
        <v>322</v>
      </c>
      <c r="W149" s="50">
        <f>R19920401</f>
        <v>0</v>
      </c>
      <c r="X149" s="50">
        <f>R19920402</f>
        <v>0</v>
      </c>
      <c r="Y149" s="48" t="str">
        <f>R19920403</f>
        <v>x</v>
      </c>
      <c r="Z149" s="49">
        <f>R19920404</f>
        <v>0</v>
      </c>
    </row>
    <row r="150" spans="1:26" ht="12.75">
      <c r="A150" s="44">
        <f t="shared" si="40"/>
        <v>0</v>
      </c>
      <c r="B150" s="43">
        <f t="shared" si="41"/>
        <v>0</v>
      </c>
      <c r="C150" s="43">
        <f t="shared" si="42"/>
        <v>0</v>
      </c>
      <c r="D150" s="43">
        <f t="shared" si="43"/>
        <v>0</v>
      </c>
      <c r="E150" s="45">
        <f t="shared" si="44"/>
        <v>0</v>
      </c>
      <c r="F150" s="43">
        <f t="shared" si="45"/>
        <v>0</v>
      </c>
      <c r="G150" s="43">
        <f t="shared" si="46"/>
        <v>0</v>
      </c>
      <c r="H150" s="43">
        <f t="shared" si="47"/>
        <v>0</v>
      </c>
      <c r="I150" s="46">
        <f t="shared" si="48"/>
        <v>0</v>
      </c>
      <c r="J150" s="47">
        <f t="shared" si="49"/>
      </c>
      <c r="K150" s="43">
        <f t="shared" si="50"/>
        <v>0</v>
      </c>
      <c r="L150" s="43">
        <f t="shared" si="51"/>
        <v>0</v>
      </c>
      <c r="M150" s="43">
        <f t="shared" si="52"/>
        <v>0</v>
      </c>
      <c r="N150" s="43">
        <f t="shared" si="53"/>
        <v>0</v>
      </c>
      <c r="O150" s="43">
        <f t="shared" si="54"/>
        <v>0</v>
      </c>
      <c r="P150" s="43">
        <f t="shared" si="55"/>
        <v>0</v>
      </c>
      <c r="Q150" s="43">
        <f t="shared" si="56"/>
      </c>
      <c r="R150" s="43">
        <f t="shared" si="57"/>
        <v>0</v>
      </c>
      <c r="S150" s="43">
        <f t="shared" si="58"/>
        <v>0</v>
      </c>
      <c r="T150" s="43">
        <f t="shared" si="59"/>
        <v>0</v>
      </c>
      <c r="U150" s="43">
        <v>199</v>
      </c>
      <c r="V150" s="39" t="s">
        <v>324</v>
      </c>
      <c r="W150" s="50">
        <f>R19920411</f>
        <v>0</v>
      </c>
      <c r="X150" s="50">
        <f>R19920412</f>
        <v>0</v>
      </c>
      <c r="Y150" s="48" t="str">
        <f>R19920413</f>
        <v>x</v>
      </c>
      <c r="Z150" s="49">
        <f>R19920414</f>
        <v>0</v>
      </c>
    </row>
    <row r="151" spans="1:26" ht="12.75">
      <c r="A151" s="44">
        <f t="shared" si="40"/>
        <v>0</v>
      </c>
      <c r="B151" s="43">
        <f t="shared" si="41"/>
        <v>0</v>
      </c>
      <c r="C151" s="43">
        <f t="shared" si="42"/>
        <v>0</v>
      </c>
      <c r="D151" s="43">
        <f t="shared" si="43"/>
        <v>0</v>
      </c>
      <c r="E151" s="45">
        <f t="shared" si="44"/>
        <v>0</v>
      </c>
      <c r="F151" s="43">
        <f t="shared" si="45"/>
        <v>0</v>
      </c>
      <c r="G151" s="43">
        <f t="shared" si="46"/>
        <v>0</v>
      </c>
      <c r="H151" s="43">
        <f t="shared" si="47"/>
        <v>0</v>
      </c>
      <c r="I151" s="46">
        <f t="shared" si="48"/>
        <v>0</v>
      </c>
      <c r="J151" s="47">
        <f t="shared" si="49"/>
      </c>
      <c r="K151" s="43">
        <f t="shared" si="50"/>
        <v>0</v>
      </c>
      <c r="L151" s="43">
        <f t="shared" si="51"/>
        <v>0</v>
      </c>
      <c r="M151" s="43">
        <f t="shared" si="52"/>
        <v>0</v>
      </c>
      <c r="N151" s="43">
        <f t="shared" si="53"/>
        <v>0</v>
      </c>
      <c r="O151" s="43">
        <f t="shared" si="54"/>
        <v>0</v>
      </c>
      <c r="P151" s="43">
        <f t="shared" si="55"/>
        <v>0</v>
      </c>
      <c r="Q151" s="43">
        <f t="shared" si="56"/>
      </c>
      <c r="R151" s="43">
        <f t="shared" si="57"/>
        <v>0</v>
      </c>
      <c r="S151" s="43">
        <f t="shared" si="58"/>
        <v>0</v>
      </c>
      <c r="T151" s="43">
        <f t="shared" si="59"/>
        <v>0</v>
      </c>
      <c r="U151" s="43">
        <v>199</v>
      </c>
      <c r="V151" s="39" t="s">
        <v>326</v>
      </c>
      <c r="W151" s="50">
        <f>R19920421</f>
        <v>0</v>
      </c>
      <c r="X151" s="50">
        <f>R19920422</f>
        <v>0</v>
      </c>
      <c r="Y151" s="48" t="str">
        <f>R19920423</f>
        <v>x</v>
      </c>
      <c r="Z151" s="49">
        <f>R19920424</f>
        <v>0</v>
      </c>
    </row>
    <row r="152" spans="1:26" ht="12.75">
      <c r="A152" s="44">
        <f t="shared" si="40"/>
        <v>0</v>
      </c>
      <c r="B152" s="43">
        <f t="shared" si="41"/>
        <v>0</v>
      </c>
      <c r="C152" s="43">
        <f t="shared" si="42"/>
        <v>0</v>
      </c>
      <c r="D152" s="43">
        <f t="shared" si="43"/>
        <v>0</v>
      </c>
      <c r="E152" s="45">
        <f t="shared" si="44"/>
        <v>0</v>
      </c>
      <c r="F152" s="43">
        <f t="shared" si="45"/>
        <v>0</v>
      </c>
      <c r="G152" s="43">
        <f t="shared" si="46"/>
        <v>0</v>
      </c>
      <c r="H152" s="43">
        <f t="shared" si="47"/>
        <v>0</v>
      </c>
      <c r="I152" s="46">
        <f t="shared" si="48"/>
        <v>0</v>
      </c>
      <c r="J152" s="47">
        <f t="shared" si="49"/>
      </c>
      <c r="K152" s="43">
        <f t="shared" si="50"/>
        <v>0</v>
      </c>
      <c r="L152" s="43">
        <f t="shared" si="51"/>
        <v>0</v>
      </c>
      <c r="M152" s="43">
        <f t="shared" si="52"/>
        <v>0</v>
      </c>
      <c r="N152" s="43">
        <f t="shared" si="53"/>
        <v>0</v>
      </c>
      <c r="O152" s="43">
        <f t="shared" si="54"/>
        <v>0</v>
      </c>
      <c r="P152" s="43">
        <f t="shared" si="55"/>
        <v>0</v>
      </c>
      <c r="Q152" s="43">
        <f t="shared" si="56"/>
      </c>
      <c r="R152" s="43">
        <f t="shared" si="57"/>
        <v>0</v>
      </c>
      <c r="S152" s="43">
        <f t="shared" si="58"/>
        <v>0</v>
      </c>
      <c r="T152" s="43">
        <f t="shared" si="59"/>
        <v>0</v>
      </c>
      <c r="U152" s="43">
        <v>199</v>
      </c>
      <c r="V152" s="39" t="s">
        <v>328</v>
      </c>
      <c r="W152" s="50">
        <f>R19920431</f>
        <v>0</v>
      </c>
      <c r="X152" s="50">
        <f>R19920432</f>
        <v>0</v>
      </c>
      <c r="Y152" s="48" t="str">
        <f>R19920433</f>
        <v>x</v>
      </c>
      <c r="Z152" s="49">
        <f>R19920434</f>
        <v>0</v>
      </c>
    </row>
    <row r="153" spans="1:26" ht="12.75">
      <c r="A153" s="44">
        <f t="shared" si="40"/>
        <v>0</v>
      </c>
      <c r="B153" s="43">
        <f t="shared" si="41"/>
        <v>0</v>
      </c>
      <c r="C153" s="43">
        <f t="shared" si="42"/>
        <v>0</v>
      </c>
      <c r="D153" s="43">
        <f t="shared" si="43"/>
        <v>0</v>
      </c>
      <c r="E153" s="45">
        <f t="shared" si="44"/>
        <v>0</v>
      </c>
      <c r="F153" s="43">
        <f t="shared" si="45"/>
        <v>0</v>
      </c>
      <c r="G153" s="43">
        <f t="shared" si="46"/>
        <v>0</v>
      </c>
      <c r="H153" s="43">
        <f t="shared" si="47"/>
        <v>0</v>
      </c>
      <c r="I153" s="46">
        <f t="shared" si="48"/>
        <v>0</v>
      </c>
      <c r="J153" s="47">
        <f t="shared" si="49"/>
      </c>
      <c r="K153" s="43">
        <f t="shared" si="50"/>
        <v>0</v>
      </c>
      <c r="L153" s="43">
        <f t="shared" si="51"/>
        <v>0</v>
      </c>
      <c r="M153" s="43">
        <f t="shared" si="52"/>
        <v>0</v>
      </c>
      <c r="N153" s="43">
        <f t="shared" si="53"/>
        <v>0</v>
      </c>
      <c r="O153" s="43">
        <f t="shared" si="54"/>
        <v>0</v>
      </c>
      <c r="P153" s="43">
        <f t="shared" si="55"/>
        <v>0</v>
      </c>
      <c r="Q153" s="43">
        <f t="shared" si="56"/>
      </c>
      <c r="R153" s="43">
        <f t="shared" si="57"/>
        <v>0</v>
      </c>
      <c r="S153" s="43">
        <f t="shared" si="58"/>
        <v>0</v>
      </c>
      <c r="T153" s="43">
        <f t="shared" si="59"/>
        <v>0</v>
      </c>
      <c r="U153" s="43">
        <v>199</v>
      </c>
      <c r="V153" s="39" t="s">
        <v>330</v>
      </c>
      <c r="W153" s="50">
        <f>R19920441</f>
        <v>0</v>
      </c>
      <c r="X153" s="50">
        <f>R19920442</f>
        <v>0</v>
      </c>
      <c r="Y153" s="48" t="str">
        <f>R19920443</f>
        <v>x</v>
      </c>
      <c r="Z153" s="49">
        <f>R19920444</f>
        <v>0</v>
      </c>
    </row>
    <row r="154" spans="1:26" ht="12.75">
      <c r="A154" s="44">
        <f t="shared" si="40"/>
        <v>0</v>
      </c>
      <c r="B154" s="43">
        <f t="shared" si="41"/>
        <v>0</v>
      </c>
      <c r="C154" s="43">
        <f t="shared" si="42"/>
        <v>0</v>
      </c>
      <c r="D154" s="43">
        <f t="shared" si="43"/>
        <v>0</v>
      </c>
      <c r="E154" s="45">
        <f t="shared" si="44"/>
        <v>0</v>
      </c>
      <c r="F154" s="43">
        <f t="shared" si="45"/>
        <v>0</v>
      </c>
      <c r="G154" s="43">
        <f t="shared" si="46"/>
        <v>0</v>
      </c>
      <c r="H154" s="43">
        <f t="shared" si="47"/>
        <v>0</v>
      </c>
      <c r="I154" s="46">
        <f t="shared" si="48"/>
        <v>0</v>
      </c>
      <c r="J154" s="47">
        <f t="shared" si="49"/>
      </c>
      <c r="K154" s="43">
        <f t="shared" si="50"/>
        <v>0</v>
      </c>
      <c r="L154" s="43">
        <f t="shared" si="51"/>
        <v>0</v>
      </c>
      <c r="M154" s="43">
        <f t="shared" si="52"/>
        <v>0</v>
      </c>
      <c r="N154" s="43">
        <f t="shared" si="53"/>
        <v>0</v>
      </c>
      <c r="O154" s="43">
        <f t="shared" si="54"/>
        <v>0</v>
      </c>
      <c r="P154" s="43">
        <f t="shared" si="55"/>
        <v>0</v>
      </c>
      <c r="Q154" s="43">
        <f t="shared" si="56"/>
      </c>
      <c r="R154" s="43">
        <f t="shared" si="57"/>
        <v>0</v>
      </c>
      <c r="S154" s="43">
        <f t="shared" si="58"/>
        <v>0</v>
      </c>
      <c r="T154" s="43">
        <f t="shared" si="59"/>
        <v>0</v>
      </c>
      <c r="U154" s="43">
        <v>199</v>
      </c>
      <c r="V154" s="39" t="s">
        <v>331</v>
      </c>
      <c r="W154" s="50">
        <f>R19920451</f>
        <v>0</v>
      </c>
      <c r="X154" s="50">
        <f>R19920452</f>
        <v>0</v>
      </c>
      <c r="Y154" s="48" t="str">
        <f>R19920453</f>
        <v>x</v>
      </c>
      <c r="Z154" s="49">
        <f>R19920454</f>
        <v>0</v>
      </c>
    </row>
    <row r="155" spans="1:26" ht="12.75">
      <c r="A155" s="44">
        <f t="shared" si="40"/>
        <v>0</v>
      </c>
      <c r="B155" s="43">
        <f t="shared" si="41"/>
        <v>0</v>
      </c>
      <c r="C155" s="43">
        <f t="shared" si="42"/>
        <v>0</v>
      </c>
      <c r="D155" s="43">
        <f t="shared" si="43"/>
        <v>0</v>
      </c>
      <c r="E155" s="45">
        <f t="shared" si="44"/>
        <v>0</v>
      </c>
      <c r="F155" s="43">
        <f t="shared" si="45"/>
        <v>0</v>
      </c>
      <c r="G155" s="43">
        <f t="shared" si="46"/>
        <v>0</v>
      </c>
      <c r="H155" s="43">
        <f t="shared" si="47"/>
        <v>0</v>
      </c>
      <c r="I155" s="46">
        <f t="shared" si="48"/>
        <v>0</v>
      </c>
      <c r="J155" s="47">
        <f t="shared" si="49"/>
      </c>
      <c r="K155" s="43">
        <f t="shared" si="50"/>
        <v>0</v>
      </c>
      <c r="L155" s="43">
        <f t="shared" si="51"/>
        <v>0</v>
      </c>
      <c r="M155" s="43">
        <f t="shared" si="52"/>
        <v>0</v>
      </c>
      <c r="N155" s="43">
        <f t="shared" si="53"/>
        <v>0</v>
      </c>
      <c r="O155" s="43">
        <f t="shared" si="54"/>
        <v>0</v>
      </c>
      <c r="P155" s="43">
        <f t="shared" si="55"/>
        <v>0</v>
      </c>
      <c r="Q155" s="43">
        <f t="shared" si="56"/>
      </c>
      <c r="R155" s="43">
        <f t="shared" si="57"/>
        <v>0</v>
      </c>
      <c r="S155" s="43">
        <f t="shared" si="58"/>
        <v>0</v>
      </c>
      <c r="T155" s="43">
        <f t="shared" si="59"/>
        <v>0</v>
      </c>
      <c r="U155" s="43">
        <v>199</v>
      </c>
      <c r="V155" s="39" t="s">
        <v>333</v>
      </c>
      <c r="W155" s="50">
        <f>R19920461</f>
        <v>0</v>
      </c>
      <c r="X155" s="50">
        <f>R19920462</f>
        <v>0</v>
      </c>
      <c r="Y155" s="48" t="str">
        <f>R19920463</f>
        <v>x</v>
      </c>
      <c r="Z155" s="49">
        <f>R19920464</f>
        <v>0</v>
      </c>
    </row>
    <row r="156" spans="1:26" ht="12.75">
      <c r="A156" s="44">
        <f t="shared" si="40"/>
        <v>0</v>
      </c>
      <c r="B156" s="43">
        <f t="shared" si="41"/>
        <v>0</v>
      </c>
      <c r="C156" s="43">
        <f t="shared" si="42"/>
        <v>0</v>
      </c>
      <c r="D156" s="43">
        <f t="shared" si="43"/>
        <v>0</v>
      </c>
      <c r="E156" s="45">
        <f t="shared" si="44"/>
        <v>0</v>
      </c>
      <c r="F156" s="43">
        <f t="shared" si="45"/>
        <v>0</v>
      </c>
      <c r="G156" s="43">
        <f t="shared" si="46"/>
        <v>0</v>
      </c>
      <c r="H156" s="43">
        <f t="shared" si="47"/>
        <v>0</v>
      </c>
      <c r="I156" s="46">
        <f t="shared" si="48"/>
        <v>0</v>
      </c>
      <c r="J156" s="47">
        <f t="shared" si="49"/>
      </c>
      <c r="K156" s="43">
        <f t="shared" si="50"/>
        <v>0</v>
      </c>
      <c r="L156" s="43">
        <f t="shared" si="51"/>
        <v>0</v>
      </c>
      <c r="M156" s="43">
        <f t="shared" si="52"/>
        <v>0</v>
      </c>
      <c r="N156" s="43">
        <f t="shared" si="53"/>
        <v>0</v>
      </c>
      <c r="O156" s="43">
        <f t="shared" si="54"/>
        <v>0</v>
      </c>
      <c r="P156" s="43">
        <f t="shared" si="55"/>
        <v>0</v>
      </c>
      <c r="Q156" s="43">
        <f t="shared" si="56"/>
      </c>
      <c r="R156" s="43">
        <f t="shared" si="57"/>
        <v>0</v>
      </c>
      <c r="S156" s="43">
        <f t="shared" si="58"/>
        <v>0</v>
      </c>
      <c r="T156" s="43">
        <f t="shared" si="59"/>
        <v>0</v>
      </c>
      <c r="U156" s="43">
        <v>199</v>
      </c>
      <c r="V156" s="39" t="s">
        <v>335</v>
      </c>
      <c r="W156" s="50">
        <f>R19920471</f>
        <v>0</v>
      </c>
      <c r="X156" s="50">
        <f>R19920472</f>
        <v>0</v>
      </c>
      <c r="Y156" s="48" t="str">
        <f>R19920473</f>
        <v>x</v>
      </c>
      <c r="Z156" s="49">
        <f>R19920474</f>
        <v>0</v>
      </c>
    </row>
    <row r="157" spans="1:26" ht="12.75">
      <c r="A157" s="44">
        <f t="shared" si="40"/>
        <v>0</v>
      </c>
      <c r="B157" s="43">
        <f t="shared" si="41"/>
        <v>0</v>
      </c>
      <c r="C157" s="43">
        <f t="shared" si="42"/>
        <v>0</v>
      </c>
      <c r="D157" s="43">
        <f t="shared" si="43"/>
        <v>0</v>
      </c>
      <c r="E157" s="45">
        <f t="shared" si="44"/>
        <v>0</v>
      </c>
      <c r="F157" s="43">
        <f t="shared" si="45"/>
        <v>0</v>
      </c>
      <c r="G157" s="43">
        <f t="shared" si="46"/>
        <v>0</v>
      </c>
      <c r="H157" s="43">
        <f t="shared" si="47"/>
        <v>0</v>
      </c>
      <c r="I157" s="46">
        <f t="shared" si="48"/>
        <v>0</v>
      </c>
      <c r="J157" s="47">
        <f t="shared" si="49"/>
      </c>
      <c r="K157" s="43">
        <f t="shared" si="50"/>
        <v>0</v>
      </c>
      <c r="L157" s="43">
        <f t="shared" si="51"/>
        <v>0</v>
      </c>
      <c r="M157" s="43">
        <f t="shared" si="52"/>
        <v>0</v>
      </c>
      <c r="N157" s="43">
        <f t="shared" si="53"/>
        <v>0</v>
      </c>
      <c r="O157" s="43">
        <f t="shared" si="54"/>
        <v>0</v>
      </c>
      <c r="P157" s="43">
        <f t="shared" si="55"/>
        <v>0</v>
      </c>
      <c r="Q157" s="43">
        <f t="shared" si="56"/>
      </c>
      <c r="R157" s="43">
        <f t="shared" si="57"/>
        <v>0</v>
      </c>
      <c r="S157" s="43">
        <f t="shared" si="58"/>
        <v>0</v>
      </c>
      <c r="T157" s="43">
        <f t="shared" si="59"/>
        <v>0</v>
      </c>
      <c r="U157" s="43">
        <v>199</v>
      </c>
      <c r="V157" s="39" t="s">
        <v>337</v>
      </c>
      <c r="W157" s="50">
        <f>R19920481</f>
        <v>0</v>
      </c>
      <c r="X157" s="50">
        <f>R19920482</f>
        <v>0</v>
      </c>
      <c r="Y157" s="48" t="str">
        <f>R19920483</f>
        <v>x</v>
      </c>
      <c r="Z157" s="49">
        <f>R19920484</f>
        <v>0</v>
      </c>
    </row>
    <row r="158" spans="1:26" ht="12.75">
      <c r="A158" s="44">
        <f t="shared" si="40"/>
        <v>0</v>
      </c>
      <c r="B158" s="43">
        <f t="shared" si="41"/>
        <v>0</v>
      </c>
      <c r="C158" s="43">
        <f t="shared" si="42"/>
        <v>0</v>
      </c>
      <c r="D158" s="43">
        <f t="shared" si="43"/>
        <v>0</v>
      </c>
      <c r="E158" s="45">
        <f t="shared" si="44"/>
        <v>0</v>
      </c>
      <c r="F158" s="43">
        <f t="shared" si="45"/>
        <v>0</v>
      </c>
      <c r="G158" s="43">
        <f t="shared" si="46"/>
        <v>0</v>
      </c>
      <c r="H158" s="43">
        <f t="shared" si="47"/>
        <v>0</v>
      </c>
      <c r="I158" s="46">
        <f t="shared" si="48"/>
        <v>0</v>
      </c>
      <c r="J158" s="47">
        <f t="shared" si="49"/>
      </c>
      <c r="K158" s="43">
        <f t="shared" si="50"/>
        <v>0</v>
      </c>
      <c r="L158" s="43">
        <f t="shared" si="51"/>
        <v>0</v>
      </c>
      <c r="M158" s="43">
        <f t="shared" si="52"/>
        <v>0</v>
      </c>
      <c r="N158" s="43">
        <f t="shared" si="53"/>
        <v>0</v>
      </c>
      <c r="O158" s="43">
        <f t="shared" si="54"/>
        <v>0</v>
      </c>
      <c r="P158" s="43">
        <f t="shared" si="55"/>
        <v>0</v>
      </c>
      <c r="Q158" s="43">
        <f t="shared" si="56"/>
      </c>
      <c r="R158" s="43">
        <f t="shared" si="57"/>
        <v>0</v>
      </c>
      <c r="S158" s="43">
        <f t="shared" si="58"/>
        <v>0</v>
      </c>
      <c r="T158" s="43">
        <f t="shared" si="59"/>
        <v>0</v>
      </c>
      <c r="U158" s="43">
        <v>199</v>
      </c>
      <c r="V158" s="39" t="s">
        <v>339</v>
      </c>
      <c r="W158" s="50">
        <f>R19921501</f>
        <v>0</v>
      </c>
      <c r="X158" s="50">
        <f>R19921502</f>
        <v>0</v>
      </c>
      <c r="Y158" s="48" t="str">
        <f>R19921503</f>
        <v>x</v>
      </c>
      <c r="Z158" s="49">
        <f>R19921504</f>
        <v>0</v>
      </c>
    </row>
    <row r="159" spans="1:26" ht="12.75">
      <c r="A159" s="44">
        <f t="shared" si="40"/>
        <v>0</v>
      </c>
      <c r="B159" s="43">
        <f t="shared" si="41"/>
        <v>0</v>
      </c>
      <c r="C159" s="43">
        <f t="shared" si="42"/>
        <v>0</v>
      </c>
      <c r="D159" s="43">
        <f t="shared" si="43"/>
        <v>0</v>
      </c>
      <c r="E159" s="45">
        <f t="shared" si="44"/>
        <v>0</v>
      </c>
      <c r="F159" s="43">
        <f t="shared" si="45"/>
        <v>0</v>
      </c>
      <c r="G159" s="43">
        <f t="shared" si="46"/>
        <v>0</v>
      </c>
      <c r="H159" s="43">
        <f t="shared" si="47"/>
        <v>0</v>
      </c>
      <c r="I159" s="46">
        <f t="shared" si="48"/>
        <v>0</v>
      </c>
      <c r="J159" s="47">
        <f t="shared" si="49"/>
      </c>
      <c r="K159" s="43">
        <f t="shared" si="50"/>
        <v>0</v>
      </c>
      <c r="L159" s="43">
        <f t="shared" si="51"/>
        <v>0</v>
      </c>
      <c r="M159" s="43">
        <f t="shared" si="52"/>
        <v>0</v>
      </c>
      <c r="N159" s="43">
        <f t="shared" si="53"/>
        <v>0</v>
      </c>
      <c r="O159" s="43">
        <f t="shared" si="54"/>
        <v>0</v>
      </c>
      <c r="P159" s="43">
        <f t="shared" si="55"/>
        <v>0</v>
      </c>
      <c r="Q159" s="43">
        <f t="shared" si="56"/>
      </c>
      <c r="R159" s="43">
        <f t="shared" si="57"/>
        <v>0</v>
      </c>
      <c r="S159" s="43">
        <f t="shared" si="58"/>
        <v>0</v>
      </c>
      <c r="T159" s="43">
        <f t="shared" si="59"/>
        <v>0</v>
      </c>
      <c r="U159" s="43">
        <v>199</v>
      </c>
      <c r="V159" s="39" t="s">
        <v>341</v>
      </c>
      <c r="W159" s="50">
        <f>R19921601</f>
        <v>0</v>
      </c>
      <c r="X159" s="50">
        <f>R19921602</f>
        <v>0</v>
      </c>
      <c r="Y159" s="48" t="str">
        <f>R19921603</f>
        <v>x</v>
      </c>
      <c r="Z159" s="49">
        <f>R19921604</f>
        <v>0</v>
      </c>
    </row>
    <row r="160" spans="1:26" ht="12.75">
      <c r="A160" s="44">
        <f t="shared" si="40"/>
        <v>0</v>
      </c>
      <c r="B160" s="43">
        <f t="shared" si="41"/>
        <v>0</v>
      </c>
      <c r="C160" s="43">
        <f t="shared" si="42"/>
        <v>0</v>
      </c>
      <c r="D160" s="43">
        <f t="shared" si="43"/>
        <v>0</v>
      </c>
      <c r="E160" s="45">
        <f t="shared" si="44"/>
        <v>0</v>
      </c>
      <c r="F160" s="43">
        <f t="shared" si="45"/>
        <v>0</v>
      </c>
      <c r="G160" s="43">
        <f t="shared" si="46"/>
        <v>0</v>
      </c>
      <c r="H160" s="43">
        <f t="shared" si="47"/>
        <v>0</v>
      </c>
      <c r="I160" s="46">
        <f t="shared" si="48"/>
        <v>0</v>
      </c>
      <c r="J160" s="47">
        <f t="shared" si="49"/>
      </c>
      <c r="K160" s="43">
        <f t="shared" si="50"/>
        <v>0</v>
      </c>
      <c r="L160" s="43">
        <f t="shared" si="51"/>
        <v>0</v>
      </c>
      <c r="M160" s="43">
        <f t="shared" si="52"/>
        <v>0</v>
      </c>
      <c r="N160" s="43">
        <f t="shared" si="53"/>
        <v>0</v>
      </c>
      <c r="O160" s="43">
        <f t="shared" si="54"/>
        <v>0</v>
      </c>
      <c r="P160" s="43">
        <f t="shared" si="55"/>
        <v>0</v>
      </c>
      <c r="Q160" s="43">
        <f t="shared" si="56"/>
      </c>
      <c r="R160" s="43">
        <f t="shared" si="57"/>
        <v>0</v>
      </c>
      <c r="S160" s="43">
        <f t="shared" si="58"/>
        <v>0</v>
      </c>
      <c r="T160" s="43">
        <f t="shared" si="59"/>
        <v>0</v>
      </c>
      <c r="U160" s="43">
        <v>199</v>
      </c>
      <c r="V160" s="39" t="s">
        <v>343</v>
      </c>
      <c r="W160" s="50">
        <f>R19921751</f>
        <v>0</v>
      </c>
      <c r="X160" s="50">
        <f>R19921752</f>
        <v>0</v>
      </c>
      <c r="Y160" s="48" t="str">
        <f>R19921753</f>
        <v>x</v>
      </c>
      <c r="Z160" s="49">
        <f>R19921754</f>
        <v>0</v>
      </c>
    </row>
    <row r="161" spans="1:26" ht="12.75">
      <c r="A161" s="44">
        <f t="shared" si="40"/>
        <v>0</v>
      </c>
      <c r="B161" s="43">
        <f t="shared" si="41"/>
        <v>0</v>
      </c>
      <c r="C161" s="43">
        <f t="shared" si="42"/>
        <v>0</v>
      </c>
      <c r="D161" s="43">
        <f t="shared" si="43"/>
        <v>0</v>
      </c>
      <c r="E161" s="45">
        <f t="shared" si="44"/>
        <v>0</v>
      </c>
      <c r="F161" s="43">
        <f t="shared" si="45"/>
        <v>0</v>
      </c>
      <c r="G161" s="43">
        <f t="shared" si="46"/>
        <v>0</v>
      </c>
      <c r="H161" s="43">
        <f t="shared" si="47"/>
        <v>0</v>
      </c>
      <c r="I161" s="46">
        <f t="shared" si="48"/>
        <v>0</v>
      </c>
      <c r="J161" s="47">
        <f t="shared" si="49"/>
      </c>
      <c r="K161" s="43">
        <f t="shared" si="50"/>
        <v>0</v>
      </c>
      <c r="L161" s="43">
        <f t="shared" si="51"/>
        <v>0</v>
      </c>
      <c r="M161" s="43">
        <f t="shared" si="52"/>
        <v>0</v>
      </c>
      <c r="N161" s="43">
        <f t="shared" si="53"/>
        <v>0</v>
      </c>
      <c r="O161" s="43">
        <f t="shared" si="54"/>
        <v>0</v>
      </c>
      <c r="P161" s="43">
        <f t="shared" si="55"/>
        <v>0</v>
      </c>
      <c r="Q161" s="43">
        <f t="shared" si="56"/>
      </c>
      <c r="R161" s="43">
        <f t="shared" si="57"/>
        <v>0</v>
      </c>
      <c r="S161" s="43">
        <f t="shared" si="58"/>
        <v>0</v>
      </c>
      <c r="T161" s="43">
        <f t="shared" si="59"/>
        <v>0</v>
      </c>
      <c r="U161" s="43">
        <v>199</v>
      </c>
      <c r="V161" s="39" t="s">
        <v>345</v>
      </c>
      <c r="W161" s="50">
        <f>R19921801</f>
        <v>0</v>
      </c>
      <c r="X161" s="50">
        <f>R19921802</f>
        <v>0</v>
      </c>
      <c r="Y161" s="48" t="str">
        <f>R19921803</f>
        <v>x</v>
      </c>
      <c r="Z161" s="49">
        <f>R19921804</f>
        <v>0</v>
      </c>
    </row>
    <row r="162" spans="1:26" ht="12.75">
      <c r="A162" s="44">
        <f t="shared" si="40"/>
        <v>0</v>
      </c>
      <c r="B162" s="43">
        <f t="shared" si="41"/>
        <v>0</v>
      </c>
      <c r="C162" s="43">
        <f t="shared" si="42"/>
        <v>0</v>
      </c>
      <c r="D162" s="43">
        <f t="shared" si="43"/>
        <v>0</v>
      </c>
      <c r="E162" s="45">
        <f t="shared" si="44"/>
        <v>0</v>
      </c>
      <c r="F162" s="43">
        <f t="shared" si="45"/>
        <v>0</v>
      </c>
      <c r="G162" s="43">
        <f t="shared" si="46"/>
        <v>0</v>
      </c>
      <c r="H162" s="43">
        <f t="shared" si="47"/>
        <v>0</v>
      </c>
      <c r="I162" s="46">
        <f t="shared" si="48"/>
        <v>0</v>
      </c>
      <c r="J162" s="47">
        <f t="shared" si="49"/>
      </c>
      <c r="K162" s="43">
        <f t="shared" si="50"/>
        <v>0</v>
      </c>
      <c r="L162" s="43">
        <f t="shared" si="51"/>
        <v>0</v>
      </c>
      <c r="M162" s="43">
        <f t="shared" si="52"/>
        <v>0</v>
      </c>
      <c r="N162" s="43">
        <f t="shared" si="53"/>
        <v>0</v>
      </c>
      <c r="O162" s="43">
        <f t="shared" si="54"/>
        <v>0</v>
      </c>
      <c r="P162" s="43">
        <f t="shared" si="55"/>
        <v>0</v>
      </c>
      <c r="Q162" s="43">
        <f t="shared" si="56"/>
      </c>
      <c r="R162" s="43">
        <f t="shared" si="57"/>
        <v>0</v>
      </c>
      <c r="S162" s="43">
        <f t="shared" si="58"/>
        <v>0</v>
      </c>
      <c r="T162" s="43">
        <f t="shared" si="59"/>
        <v>0</v>
      </c>
      <c r="U162" s="43">
        <v>199</v>
      </c>
      <c r="V162" s="39" t="s">
        <v>347</v>
      </c>
      <c r="W162" s="50">
        <f>R19923161</f>
        <v>0</v>
      </c>
      <c r="X162" s="50">
        <f>R19923162</f>
        <v>0</v>
      </c>
      <c r="Y162" s="48" t="str">
        <f>R19923163</f>
        <v>x</v>
      </c>
      <c r="Z162" s="49">
        <f>R19923164</f>
        <v>0</v>
      </c>
    </row>
    <row r="163" spans="1:26" ht="12.75">
      <c r="A163" s="44">
        <f t="shared" si="40"/>
        <v>0</v>
      </c>
      <c r="B163" s="43">
        <f t="shared" si="41"/>
        <v>0</v>
      </c>
      <c r="C163" s="43">
        <f t="shared" si="42"/>
        <v>0</v>
      </c>
      <c r="D163" s="43">
        <f t="shared" si="43"/>
        <v>0</v>
      </c>
      <c r="E163" s="45">
        <f t="shared" si="44"/>
        <v>0</v>
      </c>
      <c r="F163" s="43">
        <f t="shared" si="45"/>
        <v>0</v>
      </c>
      <c r="G163" s="43">
        <f t="shared" si="46"/>
        <v>0</v>
      </c>
      <c r="H163" s="43">
        <f t="shared" si="47"/>
        <v>0</v>
      </c>
      <c r="I163" s="46">
        <f t="shared" si="48"/>
        <v>0</v>
      </c>
      <c r="J163" s="47">
        <f t="shared" si="49"/>
      </c>
      <c r="K163" s="43">
        <f t="shared" si="50"/>
        <v>0</v>
      </c>
      <c r="L163" s="43">
        <f t="shared" si="51"/>
        <v>0</v>
      </c>
      <c r="M163" s="43">
        <f t="shared" si="52"/>
        <v>0</v>
      </c>
      <c r="N163" s="43">
        <f t="shared" si="53"/>
        <v>0</v>
      </c>
      <c r="O163" s="43">
        <f t="shared" si="54"/>
        <v>0</v>
      </c>
      <c r="P163" s="43">
        <f t="shared" si="55"/>
        <v>0</v>
      </c>
      <c r="Q163" s="43">
        <f t="shared" si="56"/>
      </c>
      <c r="R163" s="43">
        <f t="shared" si="57"/>
        <v>0</v>
      </c>
      <c r="S163" s="43">
        <f t="shared" si="58"/>
        <v>0</v>
      </c>
      <c r="T163" s="43">
        <f t="shared" si="59"/>
        <v>0</v>
      </c>
      <c r="U163" s="43">
        <v>199</v>
      </c>
      <c r="V163" s="39" t="s">
        <v>349</v>
      </c>
      <c r="W163" s="50">
        <f>R19923601</f>
        <v>0</v>
      </c>
      <c r="X163" s="50">
        <f>R19923602</f>
        <v>0</v>
      </c>
      <c r="Y163" s="48" t="str">
        <f>R19923603</f>
        <v>x</v>
      </c>
      <c r="Z163" s="49">
        <f>R19923604</f>
        <v>0</v>
      </c>
    </row>
    <row r="164" spans="1:26" ht="12.75">
      <c r="A164" s="44">
        <f t="shared" si="40"/>
        <v>0</v>
      </c>
      <c r="B164" s="43">
        <f t="shared" si="41"/>
        <v>0</v>
      </c>
      <c r="C164" s="43">
        <f t="shared" si="42"/>
        <v>0</v>
      </c>
      <c r="D164" s="43">
        <f t="shared" si="43"/>
        <v>0</v>
      </c>
      <c r="E164" s="45">
        <f t="shared" si="44"/>
        <v>0</v>
      </c>
      <c r="F164" s="43">
        <f t="shared" si="45"/>
        <v>0</v>
      </c>
      <c r="G164" s="43">
        <f t="shared" si="46"/>
        <v>0</v>
      </c>
      <c r="H164" s="43">
        <f t="shared" si="47"/>
        <v>0</v>
      </c>
      <c r="I164" s="46">
        <f t="shared" si="48"/>
        <v>0</v>
      </c>
      <c r="J164" s="47">
        <f t="shared" si="49"/>
      </c>
      <c r="K164" s="43">
        <f t="shared" si="50"/>
        <v>0</v>
      </c>
      <c r="L164" s="43">
        <f t="shared" si="51"/>
        <v>0</v>
      </c>
      <c r="M164" s="43">
        <f t="shared" si="52"/>
        <v>0</v>
      </c>
      <c r="N164" s="43">
        <f t="shared" si="53"/>
        <v>0</v>
      </c>
      <c r="O164" s="43">
        <f t="shared" si="54"/>
        <v>0</v>
      </c>
      <c r="P164" s="43">
        <f t="shared" si="55"/>
        <v>0</v>
      </c>
      <c r="Q164" s="43">
        <f t="shared" si="56"/>
      </c>
      <c r="R164" s="43">
        <f t="shared" si="57"/>
        <v>0</v>
      </c>
      <c r="S164" s="43">
        <f t="shared" si="58"/>
        <v>0</v>
      </c>
      <c r="T164" s="43">
        <f t="shared" si="59"/>
        <v>0</v>
      </c>
      <c r="U164" s="43">
        <v>199</v>
      </c>
      <c r="V164" s="39" t="s">
        <v>351</v>
      </c>
      <c r="W164" s="50">
        <f>R19923611</f>
        <v>0</v>
      </c>
      <c r="X164" s="50">
        <f>R19923612</f>
        <v>0</v>
      </c>
      <c r="Y164" s="48" t="str">
        <f>R19923613</f>
        <v>x</v>
      </c>
      <c r="Z164" s="49">
        <f>R19923614</f>
        <v>0</v>
      </c>
    </row>
    <row r="165" spans="1:26" ht="12.75">
      <c r="A165" s="44">
        <f t="shared" si="40"/>
        <v>0</v>
      </c>
      <c r="B165" s="43">
        <f t="shared" si="41"/>
        <v>0</v>
      </c>
      <c r="C165" s="43">
        <f t="shared" si="42"/>
        <v>0</v>
      </c>
      <c r="D165" s="43">
        <f t="shared" si="43"/>
        <v>0</v>
      </c>
      <c r="E165" s="45">
        <f t="shared" si="44"/>
        <v>0</v>
      </c>
      <c r="F165" s="43">
        <f t="shared" si="45"/>
        <v>0</v>
      </c>
      <c r="G165" s="43">
        <f t="shared" si="46"/>
        <v>0</v>
      </c>
      <c r="H165" s="43">
        <f t="shared" si="47"/>
        <v>0</v>
      </c>
      <c r="I165" s="46">
        <f t="shared" si="48"/>
        <v>0</v>
      </c>
      <c r="J165" s="47">
        <f t="shared" si="49"/>
      </c>
      <c r="K165" s="43">
        <f t="shared" si="50"/>
        <v>0</v>
      </c>
      <c r="L165" s="43">
        <f t="shared" si="51"/>
        <v>0</v>
      </c>
      <c r="M165" s="43">
        <f t="shared" si="52"/>
        <v>0</v>
      </c>
      <c r="N165" s="43">
        <f t="shared" si="53"/>
        <v>0</v>
      </c>
      <c r="O165" s="43">
        <f t="shared" si="54"/>
        <v>0</v>
      </c>
      <c r="P165" s="43">
        <f t="shared" si="55"/>
        <v>0</v>
      </c>
      <c r="Q165" s="43">
        <f t="shared" si="56"/>
      </c>
      <c r="R165" s="43">
        <f t="shared" si="57"/>
        <v>0</v>
      </c>
      <c r="S165" s="43">
        <f t="shared" si="58"/>
        <v>0</v>
      </c>
      <c r="T165" s="43">
        <f t="shared" si="59"/>
        <v>0</v>
      </c>
      <c r="U165" s="43">
        <v>199</v>
      </c>
      <c r="V165" s="39" t="s">
        <v>353</v>
      </c>
      <c r="W165" s="50">
        <f>R19923621</f>
        <v>0</v>
      </c>
      <c r="X165" s="50">
        <f>R19923622</f>
        <v>0</v>
      </c>
      <c r="Y165" s="48" t="str">
        <f>R19923623</f>
        <v>x</v>
      </c>
      <c r="Z165" s="49">
        <f>R19923624</f>
        <v>0</v>
      </c>
    </row>
    <row r="166" spans="1:26" ht="12.75">
      <c r="A166" s="44">
        <f t="shared" si="40"/>
        <v>0</v>
      </c>
      <c r="B166" s="43">
        <f t="shared" si="41"/>
        <v>0</v>
      </c>
      <c r="C166" s="43">
        <f t="shared" si="42"/>
        <v>0</v>
      </c>
      <c r="D166" s="43">
        <f t="shared" si="43"/>
        <v>0</v>
      </c>
      <c r="E166" s="45">
        <f t="shared" si="44"/>
        <v>0</v>
      </c>
      <c r="F166" s="43">
        <f t="shared" si="45"/>
        <v>0</v>
      </c>
      <c r="G166" s="43">
        <f t="shared" si="46"/>
        <v>0</v>
      </c>
      <c r="H166" s="43">
        <f t="shared" si="47"/>
        <v>0</v>
      </c>
      <c r="I166" s="46">
        <f t="shared" si="48"/>
        <v>0</v>
      </c>
      <c r="J166" s="47">
        <f t="shared" si="49"/>
      </c>
      <c r="K166" s="43">
        <f t="shared" si="50"/>
        <v>0</v>
      </c>
      <c r="L166" s="43">
        <f t="shared" si="51"/>
        <v>0</v>
      </c>
      <c r="M166" s="43">
        <f t="shared" si="52"/>
        <v>0</v>
      </c>
      <c r="N166" s="43">
        <f t="shared" si="53"/>
        <v>0</v>
      </c>
      <c r="O166" s="43">
        <f t="shared" si="54"/>
        <v>0</v>
      </c>
      <c r="P166" s="43">
        <f t="shared" si="55"/>
        <v>0</v>
      </c>
      <c r="Q166" s="43">
        <f t="shared" si="56"/>
      </c>
      <c r="R166" s="43">
        <f t="shared" si="57"/>
        <v>0</v>
      </c>
      <c r="S166" s="43">
        <f t="shared" si="58"/>
        <v>0</v>
      </c>
      <c r="T166" s="43">
        <f t="shared" si="59"/>
        <v>0</v>
      </c>
      <c r="U166" s="43">
        <v>199</v>
      </c>
      <c r="V166" s="39" t="s">
        <v>355</v>
      </c>
      <c r="W166" s="50">
        <f>R19923631</f>
        <v>0</v>
      </c>
      <c r="X166" s="50">
        <f>R19923632</f>
        <v>0</v>
      </c>
      <c r="Y166" s="48" t="str">
        <f>R19923633</f>
        <v>x</v>
      </c>
      <c r="Z166" s="49">
        <f>R19923634</f>
        <v>0</v>
      </c>
    </row>
    <row r="167" spans="1:26" ht="12.75">
      <c r="A167" s="44">
        <f t="shared" si="40"/>
        <v>0</v>
      </c>
      <c r="B167" s="43">
        <f t="shared" si="41"/>
        <v>0</v>
      </c>
      <c r="C167" s="43">
        <f t="shared" si="42"/>
        <v>0</v>
      </c>
      <c r="D167" s="43">
        <f t="shared" si="43"/>
        <v>0</v>
      </c>
      <c r="E167" s="45">
        <f t="shared" si="44"/>
        <v>0</v>
      </c>
      <c r="F167" s="43">
        <f t="shared" si="45"/>
        <v>0</v>
      </c>
      <c r="G167" s="43">
        <f t="shared" si="46"/>
        <v>0</v>
      </c>
      <c r="H167" s="43">
        <f t="shared" si="47"/>
        <v>0</v>
      </c>
      <c r="I167" s="46">
        <f t="shared" si="48"/>
        <v>0</v>
      </c>
      <c r="J167" s="47">
        <f t="shared" si="49"/>
      </c>
      <c r="K167" s="43">
        <f t="shared" si="50"/>
        <v>0</v>
      </c>
      <c r="L167" s="43">
        <f t="shared" si="51"/>
        <v>0</v>
      </c>
      <c r="M167" s="43">
        <f t="shared" si="52"/>
        <v>0</v>
      </c>
      <c r="N167" s="43">
        <f t="shared" si="53"/>
        <v>0</v>
      </c>
      <c r="O167" s="43">
        <f t="shared" si="54"/>
        <v>0</v>
      </c>
      <c r="P167" s="43">
        <f t="shared" si="55"/>
        <v>0</v>
      </c>
      <c r="Q167" s="43">
        <f t="shared" si="56"/>
      </c>
      <c r="R167" s="43">
        <f t="shared" si="57"/>
        <v>0</v>
      </c>
      <c r="S167" s="43">
        <f t="shared" si="58"/>
        <v>0</v>
      </c>
      <c r="T167" s="43">
        <f t="shared" si="59"/>
        <v>0</v>
      </c>
      <c r="U167" s="43">
        <v>199</v>
      </c>
      <c r="V167" s="39" t="s">
        <v>357</v>
      </c>
      <c r="W167" s="50">
        <f>R19923641</f>
        <v>0</v>
      </c>
      <c r="X167" s="50">
        <f>R19923642</f>
        <v>0</v>
      </c>
      <c r="Y167" s="48" t="str">
        <f>R19923643</f>
        <v>x</v>
      </c>
      <c r="Z167" s="49">
        <f>R19923644</f>
        <v>0</v>
      </c>
    </row>
    <row r="168" spans="1:26" ht="12.75">
      <c r="A168" s="44">
        <f t="shared" si="40"/>
        <v>0</v>
      </c>
      <c r="B168" s="43">
        <f t="shared" si="41"/>
        <v>0</v>
      </c>
      <c r="C168" s="43">
        <f t="shared" si="42"/>
        <v>0</v>
      </c>
      <c r="D168" s="43">
        <f t="shared" si="43"/>
        <v>0</v>
      </c>
      <c r="E168" s="45">
        <f t="shared" si="44"/>
        <v>0</v>
      </c>
      <c r="F168" s="43">
        <f t="shared" si="45"/>
        <v>0</v>
      </c>
      <c r="G168" s="43">
        <f t="shared" si="46"/>
        <v>0</v>
      </c>
      <c r="H168" s="43">
        <f t="shared" si="47"/>
        <v>0</v>
      </c>
      <c r="I168" s="46">
        <f t="shared" si="48"/>
        <v>0</v>
      </c>
      <c r="J168" s="47">
        <f t="shared" si="49"/>
      </c>
      <c r="K168" s="43">
        <f t="shared" si="50"/>
        <v>0</v>
      </c>
      <c r="L168" s="43">
        <f t="shared" si="51"/>
        <v>0</v>
      </c>
      <c r="M168" s="43">
        <f t="shared" si="52"/>
        <v>0</v>
      </c>
      <c r="N168" s="43">
        <f t="shared" si="53"/>
        <v>0</v>
      </c>
      <c r="O168" s="43">
        <f t="shared" si="54"/>
        <v>0</v>
      </c>
      <c r="P168" s="43">
        <f t="shared" si="55"/>
        <v>0</v>
      </c>
      <c r="Q168" s="43">
        <f t="shared" si="56"/>
      </c>
      <c r="R168" s="43">
        <f t="shared" si="57"/>
        <v>0</v>
      </c>
      <c r="S168" s="43">
        <f t="shared" si="58"/>
        <v>0</v>
      </c>
      <c r="T168" s="43">
        <f t="shared" si="59"/>
        <v>0</v>
      </c>
      <c r="U168" s="43">
        <v>199</v>
      </c>
      <c r="V168" s="39" t="s">
        <v>359</v>
      </c>
      <c r="W168" s="50">
        <f>R19923661</f>
        <v>0</v>
      </c>
      <c r="X168" s="50">
        <f>R19923662</f>
        <v>0</v>
      </c>
      <c r="Y168" s="48" t="str">
        <f>R19923663</f>
        <v>x</v>
      </c>
      <c r="Z168" s="49">
        <f>R19923664</f>
        <v>0</v>
      </c>
    </row>
    <row r="169" spans="1:26" ht="12.75">
      <c r="A169" s="44">
        <f t="shared" si="40"/>
        <v>0</v>
      </c>
      <c r="B169" s="43">
        <f t="shared" si="41"/>
        <v>0</v>
      </c>
      <c r="C169" s="43">
        <f t="shared" si="42"/>
        <v>0</v>
      </c>
      <c r="D169" s="43">
        <f t="shared" si="43"/>
        <v>0</v>
      </c>
      <c r="E169" s="45">
        <f t="shared" si="44"/>
        <v>0</v>
      </c>
      <c r="F169" s="43">
        <f t="shared" si="45"/>
        <v>0</v>
      </c>
      <c r="G169" s="43">
        <f t="shared" si="46"/>
        <v>0</v>
      </c>
      <c r="H169" s="43">
        <f t="shared" si="47"/>
        <v>0</v>
      </c>
      <c r="I169" s="46">
        <f t="shared" si="48"/>
        <v>0</v>
      </c>
      <c r="J169" s="47">
        <f t="shared" si="49"/>
      </c>
      <c r="K169" s="43">
        <f t="shared" si="50"/>
        <v>0</v>
      </c>
      <c r="L169" s="43">
        <f t="shared" si="51"/>
        <v>0</v>
      </c>
      <c r="M169" s="43">
        <f t="shared" si="52"/>
        <v>0</v>
      </c>
      <c r="N169" s="43">
        <f t="shared" si="53"/>
        <v>0</v>
      </c>
      <c r="O169" s="43">
        <f t="shared" si="54"/>
        <v>0</v>
      </c>
      <c r="P169" s="43">
        <f t="shared" si="55"/>
        <v>0</v>
      </c>
      <c r="Q169" s="43">
        <f t="shared" si="56"/>
      </c>
      <c r="R169" s="43">
        <f t="shared" si="57"/>
        <v>0</v>
      </c>
      <c r="S169" s="43">
        <f t="shared" si="58"/>
        <v>0</v>
      </c>
      <c r="T169" s="43">
        <f t="shared" si="59"/>
        <v>0</v>
      </c>
      <c r="U169" s="43">
        <v>199</v>
      </c>
      <c r="V169" s="39" t="s">
        <v>361</v>
      </c>
      <c r="W169" s="50">
        <f>R19923671</f>
        <v>0</v>
      </c>
      <c r="X169" s="50">
        <f>R19923672</f>
        <v>0</v>
      </c>
      <c r="Y169" s="48" t="str">
        <f>R19923673</f>
        <v>x</v>
      </c>
      <c r="Z169" s="49">
        <f>R19923674</f>
        <v>0</v>
      </c>
    </row>
    <row r="170" spans="1:26" ht="12.75">
      <c r="A170" s="44">
        <f t="shared" si="40"/>
        <v>0</v>
      </c>
      <c r="B170" s="43">
        <f t="shared" si="41"/>
        <v>0</v>
      </c>
      <c r="C170" s="43">
        <f t="shared" si="42"/>
        <v>0</v>
      </c>
      <c r="D170" s="43">
        <f t="shared" si="43"/>
        <v>0</v>
      </c>
      <c r="E170" s="45">
        <f t="shared" si="44"/>
        <v>0</v>
      </c>
      <c r="F170" s="43">
        <f t="shared" si="45"/>
        <v>0</v>
      </c>
      <c r="G170" s="43">
        <f t="shared" si="46"/>
        <v>0</v>
      </c>
      <c r="H170" s="43">
        <f t="shared" si="47"/>
        <v>0</v>
      </c>
      <c r="I170" s="46">
        <f t="shared" si="48"/>
        <v>0</v>
      </c>
      <c r="J170" s="47">
        <f t="shared" si="49"/>
      </c>
      <c r="K170" s="43">
        <f t="shared" si="50"/>
        <v>0</v>
      </c>
      <c r="L170" s="43">
        <f t="shared" si="51"/>
        <v>0</v>
      </c>
      <c r="M170" s="43">
        <f t="shared" si="52"/>
        <v>0</v>
      </c>
      <c r="N170" s="43">
        <f t="shared" si="53"/>
        <v>0</v>
      </c>
      <c r="O170" s="43">
        <f t="shared" si="54"/>
        <v>0</v>
      </c>
      <c r="P170" s="43">
        <f t="shared" si="55"/>
        <v>0</v>
      </c>
      <c r="Q170" s="43">
        <f t="shared" si="56"/>
      </c>
      <c r="R170" s="43">
        <f t="shared" si="57"/>
        <v>0</v>
      </c>
      <c r="S170" s="43">
        <f t="shared" si="58"/>
        <v>0</v>
      </c>
      <c r="T170" s="43">
        <f t="shared" si="59"/>
        <v>0</v>
      </c>
      <c r="U170" s="43">
        <v>199</v>
      </c>
      <c r="V170" s="39" t="s">
        <v>363</v>
      </c>
      <c r="W170" s="48" t="str">
        <f>R19923701</f>
        <v>x</v>
      </c>
      <c r="X170" s="48" t="str">
        <f>R19923702</f>
        <v>x</v>
      </c>
      <c r="Y170" s="48" t="str">
        <f>R19923703</f>
        <v>x</v>
      </c>
      <c r="Z170" s="49">
        <f>R19923704</f>
        <v>0</v>
      </c>
    </row>
    <row r="171" spans="1:26" ht="12.75">
      <c r="A171" s="44">
        <f t="shared" si="40"/>
        <v>0</v>
      </c>
      <c r="B171" s="43">
        <f t="shared" si="41"/>
        <v>0</v>
      </c>
      <c r="C171" s="43">
        <f t="shared" si="42"/>
        <v>0</v>
      </c>
      <c r="D171" s="43">
        <f t="shared" si="43"/>
        <v>0</v>
      </c>
      <c r="E171" s="45">
        <f t="shared" si="44"/>
        <v>0</v>
      </c>
      <c r="F171" s="43">
        <f t="shared" si="45"/>
        <v>0</v>
      </c>
      <c r="G171" s="43">
        <f t="shared" si="46"/>
        <v>0</v>
      </c>
      <c r="H171" s="43">
        <f t="shared" si="47"/>
        <v>0</v>
      </c>
      <c r="I171" s="46">
        <f t="shared" si="48"/>
        <v>0</v>
      </c>
      <c r="J171" s="47">
        <f t="shared" si="49"/>
      </c>
      <c r="K171" s="43">
        <f t="shared" si="50"/>
        <v>0</v>
      </c>
      <c r="L171" s="43">
        <f t="shared" si="51"/>
        <v>0</v>
      </c>
      <c r="M171" s="43">
        <f t="shared" si="52"/>
        <v>0</v>
      </c>
      <c r="N171" s="43">
        <f t="shared" si="53"/>
        <v>0</v>
      </c>
      <c r="O171" s="43">
        <f t="shared" si="54"/>
        <v>0</v>
      </c>
      <c r="P171" s="43">
        <f t="shared" si="55"/>
        <v>0</v>
      </c>
      <c r="Q171" s="43">
        <f t="shared" si="56"/>
      </c>
      <c r="R171" s="43">
        <f t="shared" si="57"/>
        <v>0</v>
      </c>
      <c r="S171" s="43">
        <f t="shared" si="58"/>
        <v>0</v>
      </c>
      <c r="T171" s="43">
        <f t="shared" si="59"/>
        <v>0</v>
      </c>
      <c r="U171" s="43">
        <v>199</v>
      </c>
      <c r="V171" s="39" t="s">
        <v>365</v>
      </c>
      <c r="W171" s="50">
        <f>R19923741</f>
        <v>0</v>
      </c>
      <c r="X171" s="50">
        <f>R19923742</f>
        <v>0</v>
      </c>
      <c r="Y171" s="48" t="str">
        <f>R19923743</f>
        <v>x</v>
      </c>
      <c r="Z171" s="49">
        <f>R19923744</f>
        <v>0</v>
      </c>
    </row>
    <row r="172" spans="1:26" ht="12.75">
      <c r="A172" s="44">
        <f t="shared" si="40"/>
        <v>0</v>
      </c>
      <c r="B172" s="43">
        <f t="shared" si="41"/>
        <v>0</v>
      </c>
      <c r="C172" s="43">
        <f t="shared" si="42"/>
        <v>0</v>
      </c>
      <c r="D172" s="43">
        <f t="shared" si="43"/>
        <v>0</v>
      </c>
      <c r="E172" s="45">
        <f t="shared" si="44"/>
        <v>0</v>
      </c>
      <c r="F172" s="43">
        <f t="shared" si="45"/>
        <v>0</v>
      </c>
      <c r="G172" s="43">
        <f t="shared" si="46"/>
        <v>0</v>
      </c>
      <c r="H172" s="43">
        <f t="shared" si="47"/>
        <v>0</v>
      </c>
      <c r="I172" s="46">
        <f t="shared" si="48"/>
        <v>0</v>
      </c>
      <c r="J172" s="47">
        <f t="shared" si="49"/>
      </c>
      <c r="K172" s="43">
        <f t="shared" si="50"/>
        <v>0</v>
      </c>
      <c r="L172" s="43">
        <f t="shared" si="51"/>
        <v>0</v>
      </c>
      <c r="M172" s="43">
        <f t="shared" si="52"/>
        <v>0</v>
      </c>
      <c r="N172" s="43">
        <f t="shared" si="53"/>
        <v>0</v>
      </c>
      <c r="O172" s="43">
        <f t="shared" si="54"/>
        <v>0</v>
      </c>
      <c r="P172" s="43">
        <f t="shared" si="55"/>
        <v>0</v>
      </c>
      <c r="Q172" s="43">
        <f t="shared" si="56"/>
      </c>
      <c r="R172" s="43">
        <f t="shared" si="57"/>
        <v>0</v>
      </c>
      <c r="S172" s="43">
        <f t="shared" si="58"/>
        <v>0</v>
      </c>
      <c r="T172" s="43">
        <f t="shared" si="59"/>
        <v>0</v>
      </c>
      <c r="U172" s="43">
        <v>199</v>
      </c>
      <c r="V172" s="39" t="s">
        <v>367</v>
      </c>
      <c r="W172" s="50">
        <f>R19923751</f>
        <v>0</v>
      </c>
      <c r="X172" s="50">
        <f>R19923752</f>
        <v>0</v>
      </c>
      <c r="Y172" s="48" t="str">
        <f>R19923753</f>
        <v>x</v>
      </c>
      <c r="Z172" s="49">
        <f>R19923754</f>
        <v>0</v>
      </c>
    </row>
    <row r="173" spans="1:26" ht="12.75">
      <c r="A173" s="44">
        <f t="shared" si="40"/>
        <v>0</v>
      </c>
      <c r="B173" s="43">
        <f t="shared" si="41"/>
        <v>0</v>
      </c>
      <c r="C173" s="43">
        <f t="shared" si="42"/>
        <v>0</v>
      </c>
      <c r="D173" s="43">
        <f t="shared" si="43"/>
        <v>0</v>
      </c>
      <c r="E173" s="45">
        <f t="shared" si="44"/>
        <v>0</v>
      </c>
      <c r="F173" s="43">
        <f t="shared" si="45"/>
        <v>0</v>
      </c>
      <c r="G173" s="43">
        <f t="shared" si="46"/>
        <v>0</v>
      </c>
      <c r="H173" s="43">
        <f t="shared" si="47"/>
        <v>0</v>
      </c>
      <c r="I173" s="46">
        <f t="shared" si="48"/>
        <v>0</v>
      </c>
      <c r="J173" s="47">
        <f t="shared" si="49"/>
      </c>
      <c r="K173" s="43">
        <f t="shared" si="50"/>
        <v>0</v>
      </c>
      <c r="L173" s="43">
        <f t="shared" si="51"/>
        <v>0</v>
      </c>
      <c r="M173" s="43">
        <f t="shared" si="52"/>
        <v>0</v>
      </c>
      <c r="N173" s="43">
        <f t="shared" si="53"/>
        <v>0</v>
      </c>
      <c r="O173" s="43">
        <f t="shared" si="54"/>
        <v>0</v>
      </c>
      <c r="P173" s="43">
        <f t="shared" si="55"/>
        <v>0</v>
      </c>
      <c r="Q173" s="43">
        <f t="shared" si="56"/>
      </c>
      <c r="R173" s="43">
        <f t="shared" si="57"/>
        <v>0</v>
      </c>
      <c r="S173" s="43">
        <f t="shared" si="58"/>
        <v>0</v>
      </c>
      <c r="T173" s="43">
        <f t="shared" si="59"/>
        <v>0</v>
      </c>
      <c r="U173" s="43">
        <v>199</v>
      </c>
      <c r="V173" s="39" t="s">
        <v>369</v>
      </c>
      <c r="W173" s="50">
        <f>R19923761</f>
        <v>0</v>
      </c>
      <c r="X173" s="50">
        <f>R19923762</f>
        <v>0</v>
      </c>
      <c r="Y173" s="48" t="str">
        <f>R19923763</f>
        <v>x</v>
      </c>
      <c r="Z173" s="49">
        <f>R19923764</f>
        <v>0</v>
      </c>
    </row>
    <row r="174" spans="1:26" ht="12.75">
      <c r="A174" s="44">
        <f t="shared" si="40"/>
        <v>0</v>
      </c>
      <c r="B174" s="43">
        <f t="shared" si="41"/>
        <v>0</v>
      </c>
      <c r="C174" s="43">
        <f t="shared" si="42"/>
        <v>0</v>
      </c>
      <c r="D174" s="43">
        <f t="shared" si="43"/>
        <v>0</v>
      </c>
      <c r="E174" s="45">
        <f t="shared" si="44"/>
        <v>0</v>
      </c>
      <c r="F174" s="43">
        <f t="shared" si="45"/>
        <v>0</v>
      </c>
      <c r="G174" s="43">
        <f t="shared" si="46"/>
        <v>0</v>
      </c>
      <c r="H174" s="43">
        <f t="shared" si="47"/>
        <v>0</v>
      </c>
      <c r="I174" s="46">
        <f t="shared" si="48"/>
        <v>0</v>
      </c>
      <c r="J174" s="47">
        <f t="shared" si="49"/>
      </c>
      <c r="K174" s="43">
        <f t="shared" si="50"/>
        <v>0</v>
      </c>
      <c r="L174" s="43">
        <f t="shared" si="51"/>
        <v>0</v>
      </c>
      <c r="M174" s="43">
        <f t="shared" si="52"/>
        <v>0</v>
      </c>
      <c r="N174" s="43">
        <f t="shared" si="53"/>
        <v>0</v>
      </c>
      <c r="O174" s="43">
        <f t="shared" si="54"/>
        <v>0</v>
      </c>
      <c r="P174" s="43">
        <f t="shared" si="55"/>
        <v>0</v>
      </c>
      <c r="Q174" s="43">
        <f t="shared" si="56"/>
      </c>
      <c r="R174" s="43">
        <f t="shared" si="57"/>
        <v>0</v>
      </c>
      <c r="S174" s="43">
        <f t="shared" si="58"/>
        <v>0</v>
      </c>
      <c r="T174" s="43">
        <f t="shared" si="59"/>
        <v>0</v>
      </c>
      <c r="U174" s="43">
        <v>199</v>
      </c>
      <c r="V174" s="39" t="s">
        <v>371</v>
      </c>
      <c r="W174" s="48" t="str">
        <f>R19924001</f>
        <v>x</v>
      </c>
      <c r="X174" s="48" t="str">
        <f>R19924002</f>
        <v>x</v>
      </c>
      <c r="Y174" s="48" t="str">
        <f>R19924003</f>
        <v>x</v>
      </c>
      <c r="Z174" s="49">
        <f>R19924004</f>
        <v>0</v>
      </c>
    </row>
    <row r="175" spans="1:26" ht="12.75">
      <c r="A175" s="44">
        <f t="shared" si="40"/>
        <v>0</v>
      </c>
      <c r="B175" s="43">
        <f t="shared" si="41"/>
        <v>0</v>
      </c>
      <c r="C175" s="43">
        <f t="shared" si="42"/>
        <v>0</v>
      </c>
      <c r="D175" s="43">
        <f t="shared" si="43"/>
        <v>0</v>
      </c>
      <c r="E175" s="45">
        <f t="shared" si="44"/>
        <v>0</v>
      </c>
      <c r="F175" s="43">
        <f t="shared" si="45"/>
        <v>0</v>
      </c>
      <c r="G175" s="43">
        <f t="shared" si="46"/>
        <v>0</v>
      </c>
      <c r="H175" s="43">
        <f t="shared" si="47"/>
        <v>0</v>
      </c>
      <c r="I175" s="46">
        <f t="shared" si="48"/>
        <v>0</v>
      </c>
      <c r="J175" s="47">
        <f t="shared" si="49"/>
      </c>
      <c r="K175" s="43">
        <f t="shared" si="50"/>
        <v>0</v>
      </c>
      <c r="L175" s="43">
        <f t="shared" si="51"/>
        <v>0</v>
      </c>
      <c r="M175" s="43">
        <f t="shared" si="52"/>
        <v>0</v>
      </c>
      <c r="N175" s="43">
        <f t="shared" si="53"/>
        <v>0</v>
      </c>
      <c r="O175" s="43">
        <f t="shared" si="54"/>
        <v>0</v>
      </c>
      <c r="P175" s="43">
        <f t="shared" si="55"/>
        <v>0</v>
      </c>
      <c r="Q175" s="43">
        <f t="shared" si="56"/>
      </c>
      <c r="R175" s="43">
        <f t="shared" si="57"/>
        <v>0</v>
      </c>
      <c r="S175" s="43">
        <f t="shared" si="58"/>
        <v>0</v>
      </c>
      <c r="T175" s="43">
        <f t="shared" si="59"/>
        <v>0</v>
      </c>
      <c r="U175" s="43">
        <v>199</v>
      </c>
      <c r="V175" s="39" t="s">
        <v>373</v>
      </c>
      <c r="W175" s="50">
        <f>R19924101</f>
        <v>0</v>
      </c>
      <c r="X175" s="50">
        <f>R19924102</f>
        <v>0</v>
      </c>
      <c r="Y175" s="48" t="str">
        <f>R19924103</f>
        <v>x</v>
      </c>
      <c r="Z175" s="49">
        <f>R19924104</f>
        <v>0</v>
      </c>
    </row>
    <row r="176" spans="1:26" ht="12.75">
      <c r="A176" s="44">
        <f t="shared" si="40"/>
        <v>0</v>
      </c>
      <c r="B176" s="43">
        <f t="shared" si="41"/>
        <v>0</v>
      </c>
      <c r="C176" s="43">
        <f t="shared" si="42"/>
        <v>0</v>
      </c>
      <c r="D176" s="43">
        <f t="shared" si="43"/>
        <v>0</v>
      </c>
      <c r="E176" s="45">
        <f t="shared" si="44"/>
        <v>0</v>
      </c>
      <c r="F176" s="43">
        <f t="shared" si="45"/>
        <v>0</v>
      </c>
      <c r="G176" s="43">
        <f t="shared" si="46"/>
        <v>0</v>
      </c>
      <c r="H176" s="43">
        <f t="shared" si="47"/>
        <v>0</v>
      </c>
      <c r="I176" s="46">
        <f t="shared" si="48"/>
        <v>0</v>
      </c>
      <c r="J176" s="47">
        <f t="shared" si="49"/>
      </c>
      <c r="K176" s="43">
        <f t="shared" si="50"/>
        <v>0</v>
      </c>
      <c r="L176" s="43">
        <f t="shared" si="51"/>
        <v>0</v>
      </c>
      <c r="M176" s="43">
        <f t="shared" si="52"/>
        <v>0</v>
      </c>
      <c r="N176" s="43">
        <f t="shared" si="53"/>
        <v>0</v>
      </c>
      <c r="O176" s="43">
        <f t="shared" si="54"/>
        <v>0</v>
      </c>
      <c r="P176" s="43">
        <f t="shared" si="55"/>
        <v>0</v>
      </c>
      <c r="Q176" s="43">
        <f t="shared" si="56"/>
      </c>
      <c r="R176" s="43">
        <f t="shared" si="57"/>
        <v>0</v>
      </c>
      <c r="S176" s="43">
        <f t="shared" si="58"/>
        <v>0</v>
      </c>
      <c r="T176" s="43">
        <f t="shared" si="59"/>
        <v>0</v>
      </c>
      <c r="U176" s="43">
        <v>199</v>
      </c>
      <c r="V176" s="39" t="s">
        <v>375</v>
      </c>
      <c r="W176" s="50">
        <f>R19924111</f>
        <v>0</v>
      </c>
      <c r="X176" s="50">
        <f>R19924112</f>
        <v>0</v>
      </c>
      <c r="Y176" s="48" t="str">
        <f>R19924113</f>
        <v>x</v>
      </c>
      <c r="Z176" s="49">
        <f>R19924114</f>
        <v>0</v>
      </c>
    </row>
    <row r="177" spans="1:26" ht="12.75">
      <c r="A177" s="44">
        <f t="shared" si="40"/>
        <v>0</v>
      </c>
      <c r="B177" s="43">
        <f t="shared" si="41"/>
        <v>0</v>
      </c>
      <c r="C177" s="43">
        <f t="shared" si="42"/>
        <v>0</v>
      </c>
      <c r="D177" s="43">
        <f t="shared" si="43"/>
        <v>0</v>
      </c>
      <c r="E177" s="45">
        <f t="shared" si="44"/>
        <v>0</v>
      </c>
      <c r="F177" s="43">
        <f t="shared" si="45"/>
        <v>0</v>
      </c>
      <c r="G177" s="43">
        <f t="shared" si="46"/>
        <v>0</v>
      </c>
      <c r="H177" s="43">
        <f t="shared" si="47"/>
        <v>0</v>
      </c>
      <c r="I177" s="46">
        <f t="shared" si="48"/>
        <v>0</v>
      </c>
      <c r="J177" s="47">
        <f t="shared" si="49"/>
      </c>
      <c r="K177" s="43">
        <f t="shared" si="50"/>
        <v>0</v>
      </c>
      <c r="L177" s="43">
        <f t="shared" si="51"/>
        <v>0</v>
      </c>
      <c r="M177" s="43">
        <f t="shared" si="52"/>
        <v>0</v>
      </c>
      <c r="N177" s="43">
        <f t="shared" si="53"/>
        <v>0</v>
      </c>
      <c r="O177" s="43">
        <f t="shared" si="54"/>
        <v>0</v>
      </c>
      <c r="P177" s="43">
        <f t="shared" si="55"/>
        <v>0</v>
      </c>
      <c r="Q177" s="43">
        <f t="shared" si="56"/>
      </c>
      <c r="R177" s="43">
        <f t="shared" si="57"/>
        <v>0</v>
      </c>
      <c r="S177" s="43">
        <f t="shared" si="58"/>
        <v>0</v>
      </c>
      <c r="T177" s="43">
        <f t="shared" si="59"/>
        <v>0</v>
      </c>
      <c r="U177" s="43">
        <v>199</v>
      </c>
      <c r="V177" s="39" t="s">
        <v>377</v>
      </c>
      <c r="W177" s="50">
        <f>R19924201</f>
        <v>0</v>
      </c>
      <c r="X177" s="50">
        <f>R19924202</f>
        <v>0</v>
      </c>
      <c r="Y177" s="48" t="str">
        <f>R19924203</f>
        <v>x</v>
      </c>
      <c r="Z177" s="49">
        <f>R19924204</f>
        <v>0</v>
      </c>
    </row>
    <row r="178" spans="1:26" ht="12.75">
      <c r="A178" s="44">
        <f t="shared" si="40"/>
        <v>0</v>
      </c>
      <c r="B178" s="43">
        <f t="shared" si="41"/>
        <v>0</v>
      </c>
      <c r="C178" s="43">
        <f t="shared" si="42"/>
        <v>0</v>
      </c>
      <c r="D178" s="43">
        <f t="shared" si="43"/>
        <v>0</v>
      </c>
      <c r="E178" s="45">
        <f t="shared" si="44"/>
        <v>0</v>
      </c>
      <c r="F178" s="43">
        <f t="shared" si="45"/>
        <v>0</v>
      </c>
      <c r="G178" s="43">
        <f t="shared" si="46"/>
        <v>0</v>
      </c>
      <c r="H178" s="43">
        <f t="shared" si="47"/>
        <v>0</v>
      </c>
      <c r="I178" s="46">
        <f t="shared" si="48"/>
        <v>0</v>
      </c>
      <c r="J178" s="47">
        <f t="shared" si="49"/>
      </c>
      <c r="K178" s="43">
        <f t="shared" si="50"/>
        <v>0</v>
      </c>
      <c r="L178" s="43">
        <f t="shared" si="51"/>
        <v>0</v>
      </c>
      <c r="M178" s="43">
        <f t="shared" si="52"/>
        <v>0</v>
      </c>
      <c r="N178" s="43">
        <f t="shared" si="53"/>
        <v>0</v>
      </c>
      <c r="O178" s="43">
        <f t="shared" si="54"/>
        <v>0</v>
      </c>
      <c r="P178" s="43">
        <f t="shared" si="55"/>
        <v>0</v>
      </c>
      <c r="Q178" s="43">
        <f t="shared" si="56"/>
      </c>
      <c r="R178" s="43">
        <f t="shared" si="57"/>
        <v>0</v>
      </c>
      <c r="S178" s="43">
        <f t="shared" si="58"/>
        <v>0</v>
      </c>
      <c r="T178" s="43">
        <f t="shared" si="59"/>
        <v>0</v>
      </c>
      <c r="U178" s="43">
        <v>199</v>
      </c>
      <c r="V178" s="39" t="s">
        <v>379</v>
      </c>
      <c r="W178" s="48">
        <f>R19925701</f>
        <v>0</v>
      </c>
      <c r="X178" s="48">
        <f>R19925702</f>
        <v>0</v>
      </c>
      <c r="Y178" s="48" t="str">
        <f>R19925703</f>
        <v>x</v>
      </c>
      <c r="Z178" s="49">
        <f>R19925704</f>
        <v>0</v>
      </c>
    </row>
    <row r="179" spans="1:26" ht="12.75">
      <c r="A179" s="44">
        <f t="shared" si="40"/>
        <v>0</v>
      </c>
      <c r="B179" s="43">
        <f t="shared" si="41"/>
        <v>0</v>
      </c>
      <c r="C179" s="43">
        <f t="shared" si="42"/>
        <v>0</v>
      </c>
      <c r="D179" s="43">
        <f t="shared" si="43"/>
        <v>0</v>
      </c>
      <c r="E179" s="45">
        <f t="shared" si="44"/>
        <v>0</v>
      </c>
      <c r="F179" s="43">
        <f t="shared" si="45"/>
        <v>0</v>
      </c>
      <c r="G179" s="43">
        <f t="shared" si="46"/>
        <v>0</v>
      </c>
      <c r="H179" s="43">
        <f t="shared" si="47"/>
        <v>0</v>
      </c>
      <c r="I179" s="46">
        <f t="shared" si="48"/>
        <v>0</v>
      </c>
      <c r="J179" s="47">
        <f t="shared" si="49"/>
      </c>
      <c r="K179" s="43">
        <f t="shared" si="50"/>
        <v>0</v>
      </c>
      <c r="L179" s="43">
        <f t="shared" si="51"/>
        <v>0</v>
      </c>
      <c r="M179" s="43">
        <f t="shared" si="52"/>
        <v>0</v>
      </c>
      <c r="N179" s="43">
        <f t="shared" si="53"/>
        <v>0</v>
      </c>
      <c r="O179" s="43">
        <f t="shared" si="54"/>
        <v>0</v>
      </c>
      <c r="P179" s="43">
        <f t="shared" si="55"/>
        <v>0</v>
      </c>
      <c r="Q179" s="43">
        <f t="shared" si="56"/>
      </c>
      <c r="R179" s="43">
        <f t="shared" si="57"/>
        <v>0</v>
      </c>
      <c r="S179" s="43">
        <f t="shared" si="58"/>
        <v>0</v>
      </c>
      <c r="T179" s="43">
        <f t="shared" si="59"/>
        <v>0</v>
      </c>
      <c r="U179" s="43">
        <v>199</v>
      </c>
      <c r="V179" s="39" t="s">
        <v>381</v>
      </c>
      <c r="W179" s="50">
        <f>R19925721</f>
        <v>0</v>
      </c>
      <c r="X179" s="50">
        <f>R19925722</f>
        <v>0</v>
      </c>
      <c r="Y179" s="48" t="str">
        <f>R19925723</f>
        <v>x</v>
      </c>
      <c r="Z179" s="49">
        <f>R19925724</f>
        <v>0</v>
      </c>
    </row>
    <row r="180" spans="1:26" ht="12.75">
      <c r="A180" s="44">
        <f t="shared" si="40"/>
        <v>0</v>
      </c>
      <c r="B180" s="43">
        <f t="shared" si="41"/>
        <v>0</v>
      </c>
      <c r="C180" s="43">
        <f t="shared" si="42"/>
        <v>0</v>
      </c>
      <c r="D180" s="43">
        <f t="shared" si="43"/>
        <v>0</v>
      </c>
      <c r="E180" s="45">
        <f t="shared" si="44"/>
        <v>0</v>
      </c>
      <c r="F180" s="43">
        <f t="shared" si="45"/>
        <v>0</v>
      </c>
      <c r="G180" s="43">
        <f t="shared" si="46"/>
        <v>0</v>
      </c>
      <c r="H180" s="43">
        <f t="shared" si="47"/>
        <v>0</v>
      </c>
      <c r="I180" s="46">
        <f t="shared" si="48"/>
        <v>0</v>
      </c>
      <c r="J180" s="47">
        <f t="shared" si="49"/>
      </c>
      <c r="K180" s="43">
        <f t="shared" si="50"/>
        <v>0</v>
      </c>
      <c r="L180" s="43">
        <f t="shared" si="51"/>
        <v>0</v>
      </c>
      <c r="M180" s="43">
        <f t="shared" si="52"/>
        <v>0</v>
      </c>
      <c r="N180" s="43">
        <f t="shared" si="53"/>
        <v>0</v>
      </c>
      <c r="O180" s="43">
        <f t="shared" si="54"/>
        <v>0</v>
      </c>
      <c r="P180" s="43">
        <f t="shared" si="55"/>
        <v>0</v>
      </c>
      <c r="Q180" s="43">
        <f t="shared" si="56"/>
      </c>
      <c r="R180" s="43">
        <f t="shared" si="57"/>
        <v>0</v>
      </c>
      <c r="S180" s="43">
        <f t="shared" si="58"/>
        <v>0</v>
      </c>
      <c r="T180" s="43">
        <f t="shared" si="59"/>
        <v>0</v>
      </c>
      <c r="U180" s="43">
        <v>199</v>
      </c>
      <c r="V180" s="39" t="s">
        <v>383</v>
      </c>
      <c r="W180" s="50">
        <f>R19925741</f>
        <v>0</v>
      </c>
      <c r="X180" s="50">
        <f>R19925742</f>
        <v>0</v>
      </c>
      <c r="Y180" s="48" t="str">
        <f>R19925743</f>
        <v>x</v>
      </c>
      <c r="Z180" s="49">
        <f>R19925744</f>
        <v>0</v>
      </c>
    </row>
    <row r="181" spans="1:26" ht="12.75">
      <c r="A181" s="44">
        <f t="shared" si="40"/>
        <v>0</v>
      </c>
      <c r="B181" s="43">
        <f t="shared" si="41"/>
        <v>0</v>
      </c>
      <c r="C181" s="43">
        <f t="shared" si="42"/>
        <v>0</v>
      </c>
      <c r="D181" s="43">
        <f t="shared" si="43"/>
        <v>0</v>
      </c>
      <c r="E181" s="45">
        <f t="shared" si="44"/>
        <v>0</v>
      </c>
      <c r="F181" s="43">
        <f t="shared" si="45"/>
        <v>0</v>
      </c>
      <c r="G181" s="43">
        <f t="shared" si="46"/>
        <v>0</v>
      </c>
      <c r="H181" s="43">
        <f t="shared" si="47"/>
        <v>0</v>
      </c>
      <c r="I181" s="46">
        <f t="shared" si="48"/>
        <v>0</v>
      </c>
      <c r="J181" s="47">
        <f t="shared" si="49"/>
      </c>
      <c r="K181" s="43">
        <f t="shared" si="50"/>
        <v>0</v>
      </c>
      <c r="L181" s="43">
        <f t="shared" si="51"/>
        <v>0</v>
      </c>
      <c r="M181" s="43">
        <f t="shared" si="52"/>
        <v>0</v>
      </c>
      <c r="N181" s="43">
        <f t="shared" si="53"/>
        <v>0</v>
      </c>
      <c r="O181" s="43">
        <f t="shared" si="54"/>
        <v>0</v>
      </c>
      <c r="P181" s="43">
        <f t="shared" si="55"/>
        <v>0</v>
      </c>
      <c r="Q181" s="43">
        <f t="shared" si="56"/>
      </c>
      <c r="R181" s="43">
        <f t="shared" si="57"/>
        <v>0</v>
      </c>
      <c r="S181" s="43">
        <f t="shared" si="58"/>
        <v>0</v>
      </c>
      <c r="T181" s="43">
        <f t="shared" si="59"/>
        <v>0</v>
      </c>
      <c r="U181" s="43">
        <v>199</v>
      </c>
      <c r="V181" s="39" t="s">
        <v>385</v>
      </c>
      <c r="W181" s="50">
        <f>R19925751</f>
        <v>0</v>
      </c>
      <c r="X181" s="50">
        <f>R19925752</f>
        <v>0</v>
      </c>
      <c r="Y181" s="48" t="str">
        <f>R19925753</f>
        <v>x</v>
      </c>
      <c r="Z181" s="49">
        <f>R19925754</f>
        <v>0</v>
      </c>
    </row>
    <row r="182" spans="1:26" ht="12.75">
      <c r="A182" s="44">
        <f t="shared" si="40"/>
        <v>0</v>
      </c>
      <c r="B182" s="43">
        <f t="shared" si="41"/>
        <v>0</v>
      </c>
      <c r="C182" s="43">
        <f t="shared" si="42"/>
        <v>0</v>
      </c>
      <c r="D182" s="43">
        <f t="shared" si="43"/>
        <v>0</v>
      </c>
      <c r="E182" s="45">
        <f t="shared" si="44"/>
        <v>0</v>
      </c>
      <c r="F182" s="43">
        <f t="shared" si="45"/>
        <v>0</v>
      </c>
      <c r="G182" s="43">
        <f t="shared" si="46"/>
        <v>0</v>
      </c>
      <c r="H182" s="43">
        <f t="shared" si="47"/>
        <v>0</v>
      </c>
      <c r="I182" s="46">
        <f t="shared" si="48"/>
        <v>0</v>
      </c>
      <c r="J182" s="47">
        <f t="shared" si="49"/>
      </c>
      <c r="K182" s="43">
        <f t="shared" si="50"/>
        <v>0</v>
      </c>
      <c r="L182" s="43">
        <f t="shared" si="51"/>
        <v>0</v>
      </c>
      <c r="M182" s="43">
        <f t="shared" si="52"/>
        <v>0</v>
      </c>
      <c r="N182" s="43">
        <f t="shared" si="53"/>
        <v>0</v>
      </c>
      <c r="O182" s="43">
        <f t="shared" si="54"/>
        <v>0</v>
      </c>
      <c r="P182" s="43">
        <f t="shared" si="55"/>
        <v>0</v>
      </c>
      <c r="Q182" s="43">
        <f t="shared" si="56"/>
      </c>
      <c r="R182" s="43">
        <f t="shared" si="57"/>
        <v>0</v>
      </c>
      <c r="S182" s="43">
        <f t="shared" si="58"/>
        <v>0</v>
      </c>
      <c r="T182" s="43">
        <f t="shared" si="59"/>
        <v>0</v>
      </c>
      <c r="U182" s="43">
        <v>199</v>
      </c>
      <c r="V182" s="39" t="s">
        <v>387</v>
      </c>
      <c r="W182" s="50">
        <f>R19925761</f>
        <v>0</v>
      </c>
      <c r="X182" s="50">
        <f>R19925762</f>
        <v>0</v>
      </c>
      <c r="Y182" s="48" t="str">
        <f>R19925763</f>
        <v>x</v>
      </c>
      <c r="Z182" s="49">
        <f>R19925764</f>
        <v>0</v>
      </c>
    </row>
    <row r="183" spans="1:26" ht="12.75">
      <c r="A183" s="44">
        <f t="shared" si="40"/>
        <v>0</v>
      </c>
      <c r="B183" s="43">
        <f t="shared" si="41"/>
        <v>0</v>
      </c>
      <c r="C183" s="43">
        <f t="shared" si="42"/>
        <v>0</v>
      </c>
      <c r="D183" s="43">
        <f t="shared" si="43"/>
        <v>0</v>
      </c>
      <c r="E183" s="45">
        <f t="shared" si="44"/>
        <v>0</v>
      </c>
      <c r="F183" s="43">
        <f t="shared" si="45"/>
        <v>0</v>
      </c>
      <c r="G183" s="43">
        <f t="shared" si="46"/>
        <v>0</v>
      </c>
      <c r="H183" s="43">
        <f t="shared" si="47"/>
        <v>0</v>
      </c>
      <c r="I183" s="46">
        <f t="shared" si="48"/>
        <v>0</v>
      </c>
      <c r="J183" s="47">
        <f t="shared" si="49"/>
      </c>
      <c r="K183" s="43">
        <f t="shared" si="50"/>
        <v>0</v>
      </c>
      <c r="L183" s="43">
        <f t="shared" si="51"/>
        <v>0</v>
      </c>
      <c r="M183" s="43">
        <f t="shared" si="52"/>
        <v>0</v>
      </c>
      <c r="N183" s="43">
        <f t="shared" si="53"/>
        <v>0</v>
      </c>
      <c r="O183" s="43">
        <f t="shared" si="54"/>
        <v>0</v>
      </c>
      <c r="P183" s="43">
        <f t="shared" si="55"/>
        <v>0</v>
      </c>
      <c r="Q183" s="43">
        <f t="shared" si="56"/>
      </c>
      <c r="R183" s="43">
        <f t="shared" si="57"/>
        <v>0</v>
      </c>
      <c r="S183" s="43">
        <f t="shared" si="58"/>
        <v>0</v>
      </c>
      <c r="T183" s="43">
        <f t="shared" si="59"/>
        <v>0</v>
      </c>
      <c r="U183" s="43">
        <v>199</v>
      </c>
      <c r="V183" s="39" t="s">
        <v>389</v>
      </c>
      <c r="W183" s="50">
        <f>R19925771</f>
        <v>0</v>
      </c>
      <c r="X183" s="50">
        <f>R19925772</f>
        <v>0</v>
      </c>
      <c r="Y183" s="48" t="str">
        <f>R19925773</f>
        <v>x</v>
      </c>
      <c r="Z183" s="49">
        <f>R19925774</f>
        <v>0</v>
      </c>
    </row>
    <row r="184" spans="1:26" ht="12.75">
      <c r="A184" s="44">
        <f t="shared" si="40"/>
        <v>0</v>
      </c>
      <c r="B184" s="43">
        <f t="shared" si="41"/>
        <v>0</v>
      </c>
      <c r="C184" s="43">
        <f t="shared" si="42"/>
        <v>0</v>
      </c>
      <c r="D184" s="43">
        <f t="shared" si="43"/>
        <v>0</v>
      </c>
      <c r="E184" s="45">
        <f t="shared" si="44"/>
        <v>0</v>
      </c>
      <c r="F184" s="43">
        <f t="shared" si="45"/>
        <v>0</v>
      </c>
      <c r="G184" s="43">
        <f t="shared" si="46"/>
        <v>0</v>
      </c>
      <c r="H184" s="43">
        <f t="shared" si="47"/>
        <v>0</v>
      </c>
      <c r="I184" s="46">
        <f t="shared" si="48"/>
        <v>0</v>
      </c>
      <c r="J184" s="47">
        <f t="shared" si="49"/>
      </c>
      <c r="K184" s="43">
        <f t="shared" si="50"/>
        <v>0</v>
      </c>
      <c r="L184" s="43">
        <f t="shared" si="51"/>
        <v>0</v>
      </c>
      <c r="M184" s="43">
        <f t="shared" si="52"/>
        <v>0</v>
      </c>
      <c r="N184" s="43">
        <f t="shared" si="53"/>
        <v>0</v>
      </c>
      <c r="O184" s="43">
        <f t="shared" si="54"/>
        <v>0</v>
      </c>
      <c r="P184" s="43">
        <f t="shared" si="55"/>
        <v>0</v>
      </c>
      <c r="Q184" s="43">
        <f t="shared" si="56"/>
      </c>
      <c r="R184" s="43">
        <f t="shared" si="57"/>
        <v>0</v>
      </c>
      <c r="S184" s="43">
        <f t="shared" si="58"/>
        <v>0</v>
      </c>
      <c r="T184" s="43">
        <f t="shared" si="59"/>
        <v>0</v>
      </c>
      <c r="U184" s="43">
        <v>199</v>
      </c>
      <c r="V184" s="39" t="s">
        <v>391</v>
      </c>
      <c r="W184" s="50">
        <f>R19925781</f>
        <v>0</v>
      </c>
      <c r="X184" s="50">
        <f>R19925782</f>
        <v>0</v>
      </c>
      <c r="Y184" s="48" t="str">
        <f>R19925783</f>
        <v>x</v>
      </c>
      <c r="Z184" s="49">
        <f>R19925784</f>
        <v>0</v>
      </c>
    </row>
    <row r="185" spans="1:26" ht="12.75">
      <c r="A185" s="44">
        <f t="shared" si="40"/>
        <v>0</v>
      </c>
      <c r="B185" s="43">
        <f t="shared" si="41"/>
        <v>0</v>
      </c>
      <c r="C185" s="43">
        <f t="shared" si="42"/>
        <v>0</v>
      </c>
      <c r="D185" s="43">
        <f t="shared" si="43"/>
        <v>0</v>
      </c>
      <c r="E185" s="45">
        <f t="shared" si="44"/>
        <v>0</v>
      </c>
      <c r="F185" s="43">
        <f t="shared" si="45"/>
        <v>0</v>
      </c>
      <c r="G185" s="43">
        <f t="shared" si="46"/>
        <v>0</v>
      </c>
      <c r="H185" s="43">
        <f t="shared" si="47"/>
        <v>0</v>
      </c>
      <c r="I185" s="46">
        <f t="shared" si="48"/>
        <v>0</v>
      </c>
      <c r="J185" s="47">
        <f t="shared" si="49"/>
      </c>
      <c r="K185" s="43">
        <f t="shared" si="50"/>
        <v>0</v>
      </c>
      <c r="L185" s="43">
        <f t="shared" si="51"/>
        <v>0</v>
      </c>
      <c r="M185" s="43">
        <f t="shared" si="52"/>
        <v>0</v>
      </c>
      <c r="N185" s="43">
        <f t="shared" si="53"/>
        <v>0</v>
      </c>
      <c r="O185" s="43">
        <f t="shared" si="54"/>
        <v>0</v>
      </c>
      <c r="P185" s="43">
        <f t="shared" si="55"/>
        <v>0</v>
      </c>
      <c r="Q185" s="43">
        <f t="shared" si="56"/>
      </c>
      <c r="R185" s="43">
        <f t="shared" si="57"/>
        <v>0</v>
      </c>
      <c r="S185" s="43">
        <f t="shared" si="58"/>
        <v>0</v>
      </c>
      <c r="T185" s="43">
        <f t="shared" si="59"/>
        <v>0</v>
      </c>
      <c r="U185" s="43">
        <v>199</v>
      </c>
      <c r="V185" s="39" t="s">
        <v>393</v>
      </c>
      <c r="W185" s="50">
        <f>R19925961</f>
        <v>0</v>
      </c>
      <c r="X185" s="50">
        <f>R19925962</f>
        <v>0</v>
      </c>
      <c r="Y185" s="48" t="str">
        <f>R19925963</f>
        <v>x</v>
      </c>
      <c r="Z185" s="49">
        <f>R19925964</f>
        <v>0</v>
      </c>
    </row>
    <row r="186" spans="1:26" ht="12.75">
      <c r="A186" s="44">
        <f t="shared" si="40"/>
        <v>0</v>
      </c>
      <c r="B186" s="43">
        <f t="shared" si="41"/>
        <v>0</v>
      </c>
      <c r="C186" s="43">
        <f t="shared" si="42"/>
        <v>0</v>
      </c>
      <c r="D186" s="43">
        <f t="shared" si="43"/>
        <v>0</v>
      </c>
      <c r="E186" s="45">
        <f t="shared" si="44"/>
        <v>0</v>
      </c>
      <c r="F186" s="43">
        <f t="shared" si="45"/>
        <v>0</v>
      </c>
      <c r="G186" s="43">
        <f t="shared" si="46"/>
        <v>0</v>
      </c>
      <c r="H186" s="43">
        <f t="shared" si="47"/>
        <v>0</v>
      </c>
      <c r="I186" s="46">
        <f t="shared" si="48"/>
        <v>0</v>
      </c>
      <c r="J186" s="47">
        <f t="shared" si="49"/>
      </c>
      <c r="K186" s="43">
        <f t="shared" si="50"/>
        <v>0</v>
      </c>
      <c r="L186" s="43">
        <f t="shared" si="51"/>
        <v>0</v>
      </c>
      <c r="M186" s="43">
        <f t="shared" si="52"/>
        <v>0</v>
      </c>
      <c r="N186" s="43">
        <f t="shared" si="53"/>
        <v>0</v>
      </c>
      <c r="O186" s="43">
        <f t="shared" si="54"/>
        <v>0</v>
      </c>
      <c r="P186" s="43">
        <f t="shared" si="55"/>
        <v>0</v>
      </c>
      <c r="Q186" s="43">
        <f t="shared" si="56"/>
      </c>
      <c r="R186" s="43">
        <f t="shared" si="57"/>
        <v>0</v>
      </c>
      <c r="S186" s="43">
        <f t="shared" si="58"/>
        <v>0</v>
      </c>
      <c r="T186" s="43">
        <f t="shared" si="59"/>
        <v>0</v>
      </c>
      <c r="U186" s="43">
        <v>199</v>
      </c>
      <c r="V186" s="39" t="s">
        <v>395</v>
      </c>
      <c r="W186" s="48">
        <f>R19929991</f>
        <v>0</v>
      </c>
      <c r="X186" s="48">
        <f>R19929992</f>
        <v>0</v>
      </c>
      <c r="Y186" s="48" t="str">
        <f>R19929993</f>
        <v>x</v>
      </c>
      <c r="Z186" s="49">
        <f>R19929994</f>
        <v>0</v>
      </c>
    </row>
    <row r="187" spans="1:26" ht="12.75">
      <c r="A187" s="44">
        <f t="shared" si="40"/>
        <v>0</v>
      </c>
      <c r="B187" s="43">
        <f t="shared" si="41"/>
        <v>0</v>
      </c>
      <c r="C187" s="43">
        <f t="shared" si="42"/>
        <v>0</v>
      </c>
      <c r="D187" s="43">
        <f t="shared" si="43"/>
        <v>0</v>
      </c>
      <c r="E187" s="45">
        <f t="shared" si="44"/>
        <v>0</v>
      </c>
      <c r="F187" s="43">
        <f t="shared" si="45"/>
        <v>0</v>
      </c>
      <c r="G187" s="43">
        <f t="shared" si="46"/>
        <v>0</v>
      </c>
      <c r="H187" s="43">
        <f t="shared" si="47"/>
        <v>0</v>
      </c>
      <c r="I187" s="46">
        <f t="shared" si="48"/>
        <v>0</v>
      </c>
      <c r="J187" s="47">
        <f t="shared" si="49"/>
      </c>
      <c r="K187" s="43">
        <f t="shared" si="50"/>
        <v>0</v>
      </c>
      <c r="L187" s="43">
        <f t="shared" si="51"/>
        <v>0</v>
      </c>
      <c r="M187" s="43">
        <f t="shared" si="52"/>
        <v>0</v>
      </c>
      <c r="N187" s="43">
        <f t="shared" si="53"/>
        <v>0</v>
      </c>
      <c r="O187" s="43">
        <f t="shared" si="54"/>
        <v>0</v>
      </c>
      <c r="P187" s="43">
        <f t="shared" si="55"/>
        <v>0</v>
      </c>
      <c r="Q187" s="43">
        <f t="shared" si="56"/>
      </c>
      <c r="R187" s="43">
        <f t="shared" si="57"/>
        <v>0</v>
      </c>
      <c r="S187" s="43">
        <f t="shared" si="58"/>
        <v>0</v>
      </c>
      <c r="T187" s="43">
        <f t="shared" si="59"/>
        <v>0</v>
      </c>
      <c r="U187" s="43">
        <v>199</v>
      </c>
      <c r="V187" s="39" t="s">
        <v>398</v>
      </c>
      <c r="W187" s="50">
        <f>R19930101</f>
        <v>0</v>
      </c>
      <c r="X187" s="50">
        <f>R19930102</f>
        <v>0</v>
      </c>
      <c r="Y187" s="48" t="str">
        <f>R19930103</f>
        <v>x</v>
      </c>
      <c r="Z187" s="49">
        <f>R19930104</f>
        <v>0</v>
      </c>
    </row>
    <row r="188" spans="1:26" ht="12.75">
      <c r="A188" s="44">
        <f t="shared" si="40"/>
        <v>0</v>
      </c>
      <c r="B188" s="43">
        <f t="shared" si="41"/>
        <v>0</v>
      </c>
      <c r="C188" s="43">
        <f t="shared" si="42"/>
        <v>0</v>
      </c>
      <c r="D188" s="43">
        <f t="shared" si="43"/>
        <v>0</v>
      </c>
      <c r="E188" s="45">
        <f t="shared" si="44"/>
        <v>0</v>
      </c>
      <c r="F188" s="43">
        <f t="shared" si="45"/>
        <v>0</v>
      </c>
      <c r="G188" s="43">
        <f t="shared" si="46"/>
        <v>0</v>
      </c>
      <c r="H188" s="43">
        <f t="shared" si="47"/>
        <v>0</v>
      </c>
      <c r="I188" s="46">
        <f t="shared" si="48"/>
        <v>0</v>
      </c>
      <c r="J188" s="47">
        <f t="shared" si="49"/>
      </c>
      <c r="K188" s="43">
        <f t="shared" si="50"/>
        <v>0</v>
      </c>
      <c r="L188" s="43">
        <f t="shared" si="51"/>
        <v>0</v>
      </c>
      <c r="M188" s="43">
        <f t="shared" si="52"/>
        <v>0</v>
      </c>
      <c r="N188" s="43">
        <f t="shared" si="53"/>
        <v>0</v>
      </c>
      <c r="O188" s="43">
        <f t="shared" si="54"/>
        <v>0</v>
      </c>
      <c r="P188" s="43">
        <f t="shared" si="55"/>
        <v>0</v>
      </c>
      <c r="Q188" s="43">
        <f t="shared" si="56"/>
      </c>
      <c r="R188" s="43">
        <f t="shared" si="57"/>
        <v>0</v>
      </c>
      <c r="S188" s="43">
        <f t="shared" si="58"/>
        <v>0</v>
      </c>
      <c r="T188" s="43">
        <f t="shared" si="59"/>
        <v>0</v>
      </c>
      <c r="U188" s="43">
        <v>199</v>
      </c>
      <c r="V188" s="39" t="s">
        <v>400</v>
      </c>
      <c r="W188" s="50">
        <f>R19930121</f>
        <v>0</v>
      </c>
      <c r="X188" s="50">
        <f>R19930122</f>
        <v>0</v>
      </c>
      <c r="Y188" s="48" t="str">
        <f>R19930123</f>
        <v>x</v>
      </c>
      <c r="Z188" s="49">
        <f>R19930124</f>
        <v>0</v>
      </c>
    </row>
    <row r="189" spans="1:26" ht="12.75">
      <c r="A189" s="44">
        <f t="shared" si="40"/>
        <v>0</v>
      </c>
      <c r="B189" s="43">
        <f t="shared" si="41"/>
        <v>0</v>
      </c>
      <c r="C189" s="43">
        <f t="shared" si="42"/>
        <v>0</v>
      </c>
      <c r="D189" s="43">
        <f t="shared" si="43"/>
        <v>0</v>
      </c>
      <c r="E189" s="45">
        <f t="shared" si="44"/>
        <v>0</v>
      </c>
      <c r="F189" s="43">
        <f t="shared" si="45"/>
        <v>0</v>
      </c>
      <c r="G189" s="43">
        <f t="shared" si="46"/>
        <v>0</v>
      </c>
      <c r="H189" s="43">
        <f t="shared" si="47"/>
        <v>0</v>
      </c>
      <c r="I189" s="46">
        <f t="shared" si="48"/>
        <v>0</v>
      </c>
      <c r="J189" s="47">
        <f t="shared" si="49"/>
      </c>
      <c r="K189" s="43">
        <f t="shared" si="50"/>
        <v>0</v>
      </c>
      <c r="L189" s="43">
        <f t="shared" si="51"/>
        <v>0</v>
      </c>
      <c r="M189" s="43">
        <f t="shared" si="52"/>
        <v>0</v>
      </c>
      <c r="N189" s="43">
        <f t="shared" si="53"/>
        <v>0</v>
      </c>
      <c r="O189" s="43">
        <f t="shared" si="54"/>
        <v>0</v>
      </c>
      <c r="P189" s="43">
        <f t="shared" si="55"/>
        <v>0</v>
      </c>
      <c r="Q189" s="43">
        <f t="shared" si="56"/>
      </c>
      <c r="R189" s="43">
        <f t="shared" si="57"/>
        <v>0</v>
      </c>
      <c r="S189" s="43">
        <f t="shared" si="58"/>
        <v>0</v>
      </c>
      <c r="T189" s="43">
        <f t="shared" si="59"/>
        <v>0</v>
      </c>
      <c r="U189" s="43">
        <v>199</v>
      </c>
      <c r="V189" s="39" t="s">
        <v>402</v>
      </c>
      <c r="W189" s="50">
        <f>R19930151</f>
        <v>0</v>
      </c>
      <c r="X189" s="50">
        <f>R19930152</f>
        <v>0</v>
      </c>
      <c r="Y189" s="48" t="str">
        <f>R19930153</f>
        <v>x</v>
      </c>
      <c r="Z189" s="49">
        <f>R19930154</f>
        <v>0</v>
      </c>
    </row>
    <row r="190" spans="1:26" ht="12.75">
      <c r="A190" s="44">
        <f t="shared" si="40"/>
        <v>0</v>
      </c>
      <c r="B190" s="43">
        <f t="shared" si="41"/>
        <v>0</v>
      </c>
      <c r="C190" s="43">
        <f t="shared" si="42"/>
        <v>0</v>
      </c>
      <c r="D190" s="43">
        <f t="shared" si="43"/>
        <v>0</v>
      </c>
      <c r="E190" s="45">
        <f t="shared" si="44"/>
        <v>0</v>
      </c>
      <c r="F190" s="43">
        <f t="shared" si="45"/>
        <v>0</v>
      </c>
      <c r="G190" s="43">
        <f t="shared" si="46"/>
        <v>0</v>
      </c>
      <c r="H190" s="43">
        <f t="shared" si="47"/>
        <v>0</v>
      </c>
      <c r="I190" s="46">
        <f t="shared" si="48"/>
        <v>0</v>
      </c>
      <c r="J190" s="47">
        <f t="shared" si="49"/>
      </c>
      <c r="K190" s="43">
        <f t="shared" si="50"/>
        <v>0</v>
      </c>
      <c r="L190" s="43">
        <f t="shared" si="51"/>
        <v>0</v>
      </c>
      <c r="M190" s="43">
        <f t="shared" si="52"/>
        <v>0</v>
      </c>
      <c r="N190" s="43">
        <f t="shared" si="53"/>
        <v>0</v>
      </c>
      <c r="O190" s="43">
        <f t="shared" si="54"/>
        <v>0</v>
      </c>
      <c r="P190" s="43">
        <f t="shared" si="55"/>
        <v>0</v>
      </c>
      <c r="Q190" s="43">
        <f t="shared" si="56"/>
      </c>
      <c r="R190" s="43">
        <f t="shared" si="57"/>
        <v>0</v>
      </c>
      <c r="S190" s="43">
        <f t="shared" si="58"/>
        <v>0</v>
      </c>
      <c r="T190" s="43">
        <f t="shared" si="59"/>
        <v>0</v>
      </c>
      <c r="U190" s="43">
        <v>199</v>
      </c>
      <c r="V190" s="39" t="s">
        <v>404</v>
      </c>
      <c r="W190" s="50">
        <f>R19930161</f>
        <v>0</v>
      </c>
      <c r="X190" s="50">
        <f>R19930162</f>
        <v>0</v>
      </c>
      <c r="Y190" s="48" t="str">
        <f>R19930163</f>
        <v>x</v>
      </c>
      <c r="Z190" s="49">
        <f>R19930164</f>
        <v>0</v>
      </c>
    </row>
    <row r="191" spans="1:26" ht="12.75">
      <c r="A191" s="44">
        <f t="shared" si="40"/>
        <v>0</v>
      </c>
      <c r="B191" s="43">
        <f t="shared" si="41"/>
        <v>0</v>
      </c>
      <c r="C191" s="43">
        <f t="shared" si="42"/>
        <v>0</v>
      </c>
      <c r="D191" s="43">
        <f t="shared" si="43"/>
        <v>0</v>
      </c>
      <c r="E191" s="45">
        <f t="shared" si="44"/>
        <v>0</v>
      </c>
      <c r="F191" s="43">
        <f t="shared" si="45"/>
        <v>0</v>
      </c>
      <c r="G191" s="43">
        <f t="shared" si="46"/>
        <v>0</v>
      </c>
      <c r="H191" s="43">
        <f t="shared" si="47"/>
        <v>0</v>
      </c>
      <c r="I191" s="46">
        <f t="shared" si="48"/>
        <v>0</v>
      </c>
      <c r="J191" s="47">
        <f t="shared" si="49"/>
      </c>
      <c r="K191" s="43">
        <f t="shared" si="50"/>
        <v>0</v>
      </c>
      <c r="L191" s="43">
        <f t="shared" si="51"/>
        <v>0</v>
      </c>
      <c r="M191" s="43">
        <f t="shared" si="52"/>
        <v>0</v>
      </c>
      <c r="N191" s="43">
        <f t="shared" si="53"/>
        <v>0</v>
      </c>
      <c r="O191" s="43">
        <f t="shared" si="54"/>
        <v>0</v>
      </c>
      <c r="P191" s="43">
        <f t="shared" si="55"/>
        <v>0</v>
      </c>
      <c r="Q191" s="43">
        <f t="shared" si="56"/>
      </c>
      <c r="R191" s="43">
        <f t="shared" si="57"/>
        <v>0</v>
      </c>
      <c r="S191" s="43">
        <f t="shared" si="58"/>
        <v>0</v>
      </c>
      <c r="T191" s="43">
        <f t="shared" si="59"/>
        <v>0</v>
      </c>
      <c r="U191" s="43">
        <v>199</v>
      </c>
      <c r="V191" s="39" t="s">
        <v>406</v>
      </c>
      <c r="W191" s="50">
        <f>R19930171</f>
        <v>0</v>
      </c>
      <c r="X191" s="50">
        <f>R19930172</f>
        <v>0</v>
      </c>
      <c r="Y191" s="48" t="str">
        <f>R19930173</f>
        <v>x</v>
      </c>
      <c r="Z191" s="49">
        <f>R19930174</f>
        <v>0</v>
      </c>
    </row>
    <row r="192" spans="1:26" ht="12.75">
      <c r="A192" s="44">
        <f t="shared" si="40"/>
        <v>0</v>
      </c>
      <c r="B192" s="43">
        <f t="shared" si="41"/>
        <v>0</v>
      </c>
      <c r="C192" s="43">
        <f t="shared" si="42"/>
        <v>0</v>
      </c>
      <c r="D192" s="43">
        <f t="shared" si="43"/>
        <v>0</v>
      </c>
      <c r="E192" s="45">
        <f t="shared" si="44"/>
        <v>0</v>
      </c>
      <c r="F192" s="43">
        <f t="shared" si="45"/>
        <v>0</v>
      </c>
      <c r="G192" s="43">
        <f t="shared" si="46"/>
        <v>0</v>
      </c>
      <c r="H192" s="43">
        <f t="shared" si="47"/>
        <v>0</v>
      </c>
      <c r="I192" s="46">
        <f t="shared" si="48"/>
        <v>0</v>
      </c>
      <c r="J192" s="47">
        <f t="shared" si="49"/>
      </c>
      <c r="K192" s="43">
        <f t="shared" si="50"/>
        <v>0</v>
      </c>
      <c r="L192" s="43">
        <f t="shared" si="51"/>
        <v>0</v>
      </c>
      <c r="M192" s="43">
        <f t="shared" si="52"/>
        <v>0</v>
      </c>
      <c r="N192" s="43">
        <f t="shared" si="53"/>
        <v>0</v>
      </c>
      <c r="O192" s="43">
        <f t="shared" si="54"/>
        <v>0</v>
      </c>
      <c r="P192" s="43">
        <f t="shared" si="55"/>
        <v>0</v>
      </c>
      <c r="Q192" s="43">
        <f t="shared" si="56"/>
      </c>
      <c r="R192" s="43">
        <f t="shared" si="57"/>
        <v>0</v>
      </c>
      <c r="S192" s="43">
        <f t="shared" si="58"/>
        <v>0</v>
      </c>
      <c r="T192" s="43">
        <f t="shared" si="59"/>
        <v>0</v>
      </c>
      <c r="U192" s="43">
        <v>199</v>
      </c>
      <c r="V192" s="39" t="s">
        <v>408</v>
      </c>
      <c r="W192" s="50">
        <f>R19930181</f>
        <v>0</v>
      </c>
      <c r="X192" s="50">
        <f>R19930182</f>
        <v>0</v>
      </c>
      <c r="Y192" s="48" t="str">
        <f>R19930183</f>
        <v>x</v>
      </c>
      <c r="Z192" s="49">
        <f>R19930184</f>
        <v>0</v>
      </c>
    </row>
    <row r="193" spans="1:26" ht="12.75">
      <c r="A193" s="44">
        <f t="shared" si="40"/>
        <v>0</v>
      </c>
      <c r="B193" s="43">
        <f t="shared" si="41"/>
        <v>0</v>
      </c>
      <c r="C193" s="43">
        <f t="shared" si="42"/>
        <v>0</v>
      </c>
      <c r="D193" s="43">
        <f t="shared" si="43"/>
        <v>0</v>
      </c>
      <c r="E193" s="45">
        <f t="shared" si="44"/>
        <v>0</v>
      </c>
      <c r="F193" s="43">
        <f t="shared" si="45"/>
        <v>0</v>
      </c>
      <c r="G193" s="43">
        <f t="shared" si="46"/>
        <v>0</v>
      </c>
      <c r="H193" s="43">
        <f t="shared" si="47"/>
        <v>0</v>
      </c>
      <c r="I193" s="46">
        <f t="shared" si="48"/>
        <v>0</v>
      </c>
      <c r="J193" s="47">
        <f t="shared" si="49"/>
      </c>
      <c r="K193" s="43">
        <f t="shared" si="50"/>
        <v>0</v>
      </c>
      <c r="L193" s="43">
        <f t="shared" si="51"/>
        <v>0</v>
      </c>
      <c r="M193" s="43">
        <f t="shared" si="52"/>
        <v>0</v>
      </c>
      <c r="N193" s="43">
        <f t="shared" si="53"/>
        <v>0</v>
      </c>
      <c r="O193" s="43">
        <f t="shared" si="54"/>
        <v>0</v>
      </c>
      <c r="P193" s="43">
        <f t="shared" si="55"/>
        <v>0</v>
      </c>
      <c r="Q193" s="43">
        <f t="shared" si="56"/>
      </c>
      <c r="R193" s="43">
        <f t="shared" si="57"/>
        <v>0</v>
      </c>
      <c r="S193" s="43">
        <f t="shared" si="58"/>
        <v>0</v>
      </c>
      <c r="T193" s="43">
        <f t="shared" si="59"/>
        <v>0</v>
      </c>
      <c r="U193" s="43">
        <v>199</v>
      </c>
      <c r="V193" s="39" t="s">
        <v>410</v>
      </c>
      <c r="W193" s="50">
        <f>R19930191</f>
        <v>0</v>
      </c>
      <c r="X193" s="50">
        <f>R19930192</f>
        <v>0</v>
      </c>
      <c r="Y193" s="48" t="str">
        <f>R19930193</f>
        <v>x</v>
      </c>
      <c r="Z193" s="49">
        <f>R19930194</f>
        <v>0</v>
      </c>
    </row>
    <row r="194" spans="1:26" ht="12.75">
      <c r="A194" s="44">
        <f aca="true" t="shared" si="60" ref="A194:A257">IdentICO</f>
        <v>0</v>
      </c>
      <c r="B194" s="43">
        <f aca="true" t="shared" si="61" ref="B194:B257">IdentNazov</f>
        <v>0</v>
      </c>
      <c r="C194" s="43">
        <f aca="true" t="shared" si="62" ref="C194:C257">IdentUlica</f>
        <v>0</v>
      </c>
      <c r="D194" s="43">
        <f aca="true" t="shared" si="63" ref="D194:D257">IdentObec</f>
        <v>0</v>
      </c>
      <c r="E194" s="45">
        <f aca="true" t="shared" si="64" ref="E194:E257">IdentPSC</f>
        <v>0</v>
      </c>
      <c r="F194" s="43">
        <f aca="true" t="shared" si="65" ref="F194:F257">IdentKontakt</f>
        <v>0</v>
      </c>
      <c r="G194" s="43">
        <f aca="true" t="shared" si="66" ref="G194:G257">IdentTelefon</f>
        <v>0</v>
      </c>
      <c r="H194" s="43">
        <f aca="true" t="shared" si="67" ref="H194:H257">IdentOkresKod</f>
        <v>0</v>
      </c>
      <c r="I194" s="46">
        <f aca="true" t="shared" si="68" ref="I194:I257">IdentRegCislo</f>
        <v>0</v>
      </c>
      <c r="J194" s="47">
        <f aca="true" t="shared" si="69" ref="J194:J257">LEFT(IdentKOD1,2)</f>
      </c>
      <c r="K194" s="43">
        <f aca="true" t="shared" si="70" ref="K194:K257">IdentKOD2</f>
        <v>0</v>
      </c>
      <c r="L194" s="43">
        <f aca="true" t="shared" si="71" ref="L194:L257">IdentKOD3</f>
        <v>0</v>
      </c>
      <c r="M194" s="43">
        <f aca="true" t="shared" si="72" ref="M194:M257">IdentKOD4</f>
        <v>0</v>
      </c>
      <c r="N194" s="43">
        <f aca="true" t="shared" si="73" ref="N194:N257">IdentKOD5</f>
        <v>0</v>
      </c>
      <c r="O194" s="43">
        <f aca="true" t="shared" si="74" ref="O194:O257">IdentKOD6</f>
        <v>0</v>
      </c>
      <c r="P194" s="43">
        <f aca="true" t="shared" si="75" ref="P194:P257">IdentKOD7</f>
        <v>0</v>
      </c>
      <c r="Q194" s="43">
        <f aca="true" t="shared" si="76" ref="Q194:Q257">LEFT(IdentKOD8,1)</f>
      </c>
      <c r="R194" s="43">
        <f aca="true" t="shared" si="77" ref="R194:R257">IdentKOD9</f>
        <v>0</v>
      </c>
      <c r="S194" s="43">
        <f aca="true" t="shared" si="78" ref="S194:S257">IdentZdruzenie</f>
        <v>0</v>
      </c>
      <c r="T194" s="43">
        <f aca="true" t="shared" si="79" ref="T194:T257">IdentKOD10</f>
        <v>0</v>
      </c>
      <c r="U194" s="43">
        <v>199</v>
      </c>
      <c r="V194" s="39" t="s">
        <v>412</v>
      </c>
      <c r="W194" s="50">
        <f>R19930301</f>
        <v>0</v>
      </c>
      <c r="X194" s="50">
        <f>R19930302</f>
        <v>0</v>
      </c>
      <c r="Y194" s="48" t="str">
        <f>R19930303</f>
        <v>x</v>
      </c>
      <c r="Z194" s="49">
        <f>R19930304</f>
        <v>0</v>
      </c>
    </row>
    <row r="195" spans="1:26" ht="12.75">
      <c r="A195" s="44">
        <f t="shared" si="60"/>
        <v>0</v>
      </c>
      <c r="B195" s="43">
        <f t="shared" si="61"/>
        <v>0</v>
      </c>
      <c r="C195" s="43">
        <f t="shared" si="62"/>
        <v>0</v>
      </c>
      <c r="D195" s="43">
        <f t="shared" si="63"/>
        <v>0</v>
      </c>
      <c r="E195" s="45">
        <f t="shared" si="64"/>
        <v>0</v>
      </c>
      <c r="F195" s="43">
        <f t="shared" si="65"/>
        <v>0</v>
      </c>
      <c r="G195" s="43">
        <f t="shared" si="66"/>
        <v>0</v>
      </c>
      <c r="H195" s="43">
        <f t="shared" si="67"/>
        <v>0</v>
      </c>
      <c r="I195" s="46">
        <f t="shared" si="68"/>
        <v>0</v>
      </c>
      <c r="J195" s="47">
        <f t="shared" si="69"/>
      </c>
      <c r="K195" s="43">
        <f t="shared" si="70"/>
        <v>0</v>
      </c>
      <c r="L195" s="43">
        <f t="shared" si="71"/>
        <v>0</v>
      </c>
      <c r="M195" s="43">
        <f t="shared" si="72"/>
        <v>0</v>
      </c>
      <c r="N195" s="43">
        <f t="shared" si="73"/>
        <v>0</v>
      </c>
      <c r="O195" s="43">
        <f t="shared" si="74"/>
        <v>0</v>
      </c>
      <c r="P195" s="43">
        <f t="shared" si="75"/>
        <v>0</v>
      </c>
      <c r="Q195" s="43">
        <f t="shared" si="76"/>
      </c>
      <c r="R195" s="43">
        <f t="shared" si="77"/>
        <v>0</v>
      </c>
      <c r="S195" s="43">
        <f t="shared" si="78"/>
        <v>0</v>
      </c>
      <c r="T195" s="43">
        <f t="shared" si="79"/>
        <v>0</v>
      </c>
      <c r="U195" s="43">
        <v>199</v>
      </c>
      <c r="V195" s="39" t="s">
        <v>414</v>
      </c>
      <c r="W195" s="50">
        <f>R19930311</f>
        <v>0</v>
      </c>
      <c r="X195" s="50">
        <f>R19930312</f>
        <v>0</v>
      </c>
      <c r="Y195" s="48" t="str">
        <f>R19930313</f>
        <v>x</v>
      </c>
      <c r="Z195" s="49">
        <f>R19930314</f>
        <v>0</v>
      </c>
    </row>
    <row r="196" spans="1:26" ht="12.75">
      <c r="A196" s="44">
        <f t="shared" si="60"/>
        <v>0</v>
      </c>
      <c r="B196" s="43">
        <f t="shared" si="61"/>
        <v>0</v>
      </c>
      <c r="C196" s="43">
        <f t="shared" si="62"/>
        <v>0</v>
      </c>
      <c r="D196" s="43">
        <f t="shared" si="63"/>
        <v>0</v>
      </c>
      <c r="E196" s="45">
        <f t="shared" si="64"/>
        <v>0</v>
      </c>
      <c r="F196" s="43">
        <f t="shared" si="65"/>
        <v>0</v>
      </c>
      <c r="G196" s="43">
        <f t="shared" si="66"/>
        <v>0</v>
      </c>
      <c r="H196" s="43">
        <f t="shared" si="67"/>
        <v>0</v>
      </c>
      <c r="I196" s="46">
        <f t="shared" si="68"/>
        <v>0</v>
      </c>
      <c r="J196" s="47">
        <f t="shared" si="69"/>
      </c>
      <c r="K196" s="43">
        <f t="shared" si="70"/>
        <v>0</v>
      </c>
      <c r="L196" s="43">
        <f t="shared" si="71"/>
        <v>0</v>
      </c>
      <c r="M196" s="43">
        <f t="shared" si="72"/>
        <v>0</v>
      </c>
      <c r="N196" s="43">
        <f t="shared" si="73"/>
        <v>0</v>
      </c>
      <c r="O196" s="43">
        <f t="shared" si="74"/>
        <v>0</v>
      </c>
      <c r="P196" s="43">
        <f t="shared" si="75"/>
        <v>0</v>
      </c>
      <c r="Q196" s="43">
        <f t="shared" si="76"/>
      </c>
      <c r="R196" s="43">
        <f t="shared" si="77"/>
        <v>0</v>
      </c>
      <c r="S196" s="43">
        <f t="shared" si="78"/>
        <v>0</v>
      </c>
      <c r="T196" s="43">
        <f t="shared" si="79"/>
        <v>0</v>
      </c>
      <c r="U196" s="43">
        <v>199</v>
      </c>
      <c r="V196" s="39" t="s">
        <v>416</v>
      </c>
      <c r="W196" s="50">
        <f>R19930321</f>
        <v>0</v>
      </c>
      <c r="X196" s="50">
        <f>R19930322</f>
        <v>0</v>
      </c>
      <c r="Y196" s="48" t="str">
        <f>R19930323</f>
        <v>x</v>
      </c>
      <c r="Z196" s="49">
        <f>R19930324</f>
        <v>0</v>
      </c>
    </row>
    <row r="197" spans="1:26" ht="12.75">
      <c r="A197" s="44">
        <f t="shared" si="60"/>
        <v>0</v>
      </c>
      <c r="B197" s="43">
        <f t="shared" si="61"/>
        <v>0</v>
      </c>
      <c r="C197" s="43">
        <f t="shared" si="62"/>
        <v>0</v>
      </c>
      <c r="D197" s="43">
        <f t="shared" si="63"/>
        <v>0</v>
      </c>
      <c r="E197" s="45">
        <f t="shared" si="64"/>
        <v>0</v>
      </c>
      <c r="F197" s="43">
        <f t="shared" si="65"/>
        <v>0</v>
      </c>
      <c r="G197" s="43">
        <f t="shared" si="66"/>
        <v>0</v>
      </c>
      <c r="H197" s="43">
        <f t="shared" si="67"/>
        <v>0</v>
      </c>
      <c r="I197" s="46">
        <f t="shared" si="68"/>
        <v>0</v>
      </c>
      <c r="J197" s="47">
        <f t="shared" si="69"/>
      </c>
      <c r="K197" s="43">
        <f t="shared" si="70"/>
        <v>0</v>
      </c>
      <c r="L197" s="43">
        <f t="shared" si="71"/>
        <v>0</v>
      </c>
      <c r="M197" s="43">
        <f t="shared" si="72"/>
        <v>0</v>
      </c>
      <c r="N197" s="43">
        <f t="shared" si="73"/>
        <v>0</v>
      </c>
      <c r="O197" s="43">
        <f t="shared" si="74"/>
        <v>0</v>
      </c>
      <c r="P197" s="43">
        <f t="shared" si="75"/>
        <v>0</v>
      </c>
      <c r="Q197" s="43">
        <f t="shared" si="76"/>
      </c>
      <c r="R197" s="43">
        <f t="shared" si="77"/>
        <v>0</v>
      </c>
      <c r="S197" s="43">
        <f t="shared" si="78"/>
        <v>0</v>
      </c>
      <c r="T197" s="43">
        <f t="shared" si="79"/>
        <v>0</v>
      </c>
      <c r="U197" s="43">
        <v>199</v>
      </c>
      <c r="V197" s="39" t="s">
        <v>418</v>
      </c>
      <c r="W197" s="50">
        <f>R19930331</f>
        <v>0</v>
      </c>
      <c r="X197" s="50">
        <f>R19930332</f>
        <v>0</v>
      </c>
      <c r="Y197" s="48" t="str">
        <f>R19930333</f>
        <v>x</v>
      </c>
      <c r="Z197" s="49">
        <f>R19930334</f>
        <v>0</v>
      </c>
    </row>
    <row r="198" spans="1:26" ht="12.75">
      <c r="A198" s="44">
        <f t="shared" si="60"/>
        <v>0</v>
      </c>
      <c r="B198" s="43">
        <f t="shared" si="61"/>
        <v>0</v>
      </c>
      <c r="C198" s="43">
        <f t="shared" si="62"/>
        <v>0</v>
      </c>
      <c r="D198" s="43">
        <f t="shared" si="63"/>
        <v>0</v>
      </c>
      <c r="E198" s="45">
        <f t="shared" si="64"/>
        <v>0</v>
      </c>
      <c r="F198" s="43">
        <f t="shared" si="65"/>
        <v>0</v>
      </c>
      <c r="G198" s="43">
        <f t="shared" si="66"/>
        <v>0</v>
      </c>
      <c r="H198" s="43">
        <f t="shared" si="67"/>
        <v>0</v>
      </c>
      <c r="I198" s="46">
        <f t="shared" si="68"/>
        <v>0</v>
      </c>
      <c r="J198" s="47">
        <f t="shared" si="69"/>
      </c>
      <c r="K198" s="43">
        <f t="shared" si="70"/>
        <v>0</v>
      </c>
      <c r="L198" s="43">
        <f t="shared" si="71"/>
        <v>0</v>
      </c>
      <c r="M198" s="43">
        <f t="shared" si="72"/>
        <v>0</v>
      </c>
      <c r="N198" s="43">
        <f t="shared" si="73"/>
        <v>0</v>
      </c>
      <c r="O198" s="43">
        <f t="shared" si="74"/>
        <v>0</v>
      </c>
      <c r="P198" s="43">
        <f t="shared" si="75"/>
        <v>0</v>
      </c>
      <c r="Q198" s="43">
        <f t="shared" si="76"/>
      </c>
      <c r="R198" s="43">
        <f t="shared" si="77"/>
        <v>0</v>
      </c>
      <c r="S198" s="43">
        <f t="shared" si="78"/>
        <v>0</v>
      </c>
      <c r="T198" s="43">
        <f t="shared" si="79"/>
        <v>0</v>
      </c>
      <c r="U198" s="43">
        <v>199</v>
      </c>
      <c r="V198" s="39" t="s">
        <v>420</v>
      </c>
      <c r="W198" s="50">
        <f>R19930341</f>
        <v>0</v>
      </c>
      <c r="X198" s="50">
        <f>R19930342</f>
        <v>0</v>
      </c>
      <c r="Y198" s="48" t="str">
        <f>R19930343</f>
        <v>x</v>
      </c>
      <c r="Z198" s="49">
        <f>R19930344</f>
        <v>0</v>
      </c>
    </row>
    <row r="199" spans="1:26" ht="12.75">
      <c r="A199" s="44">
        <f t="shared" si="60"/>
        <v>0</v>
      </c>
      <c r="B199" s="43">
        <f t="shared" si="61"/>
        <v>0</v>
      </c>
      <c r="C199" s="43">
        <f t="shared" si="62"/>
        <v>0</v>
      </c>
      <c r="D199" s="43">
        <f t="shared" si="63"/>
        <v>0</v>
      </c>
      <c r="E199" s="45">
        <f t="shared" si="64"/>
        <v>0</v>
      </c>
      <c r="F199" s="43">
        <f t="shared" si="65"/>
        <v>0</v>
      </c>
      <c r="G199" s="43">
        <f t="shared" si="66"/>
        <v>0</v>
      </c>
      <c r="H199" s="43">
        <f t="shared" si="67"/>
        <v>0</v>
      </c>
      <c r="I199" s="46">
        <f t="shared" si="68"/>
        <v>0</v>
      </c>
      <c r="J199" s="47">
        <f t="shared" si="69"/>
      </c>
      <c r="K199" s="43">
        <f t="shared" si="70"/>
        <v>0</v>
      </c>
      <c r="L199" s="43">
        <f t="shared" si="71"/>
        <v>0</v>
      </c>
      <c r="M199" s="43">
        <f t="shared" si="72"/>
        <v>0</v>
      </c>
      <c r="N199" s="43">
        <f t="shared" si="73"/>
        <v>0</v>
      </c>
      <c r="O199" s="43">
        <f t="shared" si="74"/>
        <v>0</v>
      </c>
      <c r="P199" s="43">
        <f t="shared" si="75"/>
        <v>0</v>
      </c>
      <c r="Q199" s="43">
        <f t="shared" si="76"/>
      </c>
      <c r="R199" s="43">
        <f t="shared" si="77"/>
        <v>0</v>
      </c>
      <c r="S199" s="43">
        <f t="shared" si="78"/>
        <v>0</v>
      </c>
      <c r="T199" s="43">
        <f t="shared" si="79"/>
        <v>0</v>
      </c>
      <c r="U199" s="43">
        <v>199</v>
      </c>
      <c r="V199" s="39" t="s">
        <v>422</v>
      </c>
      <c r="W199" s="50">
        <f>R19930351</f>
        <v>0</v>
      </c>
      <c r="X199" s="50">
        <f>R19930352</f>
        <v>0</v>
      </c>
      <c r="Y199" s="48" t="str">
        <f>R19930353</f>
        <v>x</v>
      </c>
      <c r="Z199" s="49">
        <f>R19930354</f>
        <v>0</v>
      </c>
    </row>
    <row r="200" spans="1:26" ht="12.75">
      <c r="A200" s="44">
        <f t="shared" si="60"/>
        <v>0</v>
      </c>
      <c r="B200" s="43">
        <f t="shared" si="61"/>
        <v>0</v>
      </c>
      <c r="C200" s="43">
        <f t="shared" si="62"/>
        <v>0</v>
      </c>
      <c r="D200" s="43">
        <f t="shared" si="63"/>
        <v>0</v>
      </c>
      <c r="E200" s="45">
        <f t="shared" si="64"/>
        <v>0</v>
      </c>
      <c r="F200" s="43">
        <f t="shared" si="65"/>
        <v>0</v>
      </c>
      <c r="G200" s="43">
        <f t="shared" si="66"/>
        <v>0</v>
      </c>
      <c r="H200" s="43">
        <f t="shared" si="67"/>
        <v>0</v>
      </c>
      <c r="I200" s="46">
        <f t="shared" si="68"/>
        <v>0</v>
      </c>
      <c r="J200" s="47">
        <f t="shared" si="69"/>
      </c>
      <c r="K200" s="43">
        <f t="shared" si="70"/>
        <v>0</v>
      </c>
      <c r="L200" s="43">
        <f t="shared" si="71"/>
        <v>0</v>
      </c>
      <c r="M200" s="43">
        <f t="shared" si="72"/>
        <v>0</v>
      </c>
      <c r="N200" s="43">
        <f t="shared" si="73"/>
        <v>0</v>
      </c>
      <c r="O200" s="43">
        <f t="shared" si="74"/>
        <v>0</v>
      </c>
      <c r="P200" s="43">
        <f t="shared" si="75"/>
        <v>0</v>
      </c>
      <c r="Q200" s="43">
        <f t="shared" si="76"/>
      </c>
      <c r="R200" s="43">
        <f t="shared" si="77"/>
        <v>0</v>
      </c>
      <c r="S200" s="43">
        <f t="shared" si="78"/>
        <v>0</v>
      </c>
      <c r="T200" s="43">
        <f t="shared" si="79"/>
        <v>0</v>
      </c>
      <c r="U200" s="43">
        <v>199</v>
      </c>
      <c r="V200" s="39" t="s">
        <v>424</v>
      </c>
      <c r="W200" s="50">
        <f>R19930361</f>
        <v>0</v>
      </c>
      <c r="X200" s="50">
        <f>R19930362</f>
        <v>0</v>
      </c>
      <c r="Y200" s="48" t="str">
        <f>R19930363</f>
        <v>x</v>
      </c>
      <c r="Z200" s="49">
        <f>R19930364</f>
        <v>0</v>
      </c>
    </row>
    <row r="201" spans="1:26" ht="12.75">
      <c r="A201" s="44">
        <f t="shared" si="60"/>
        <v>0</v>
      </c>
      <c r="B201" s="43">
        <f t="shared" si="61"/>
        <v>0</v>
      </c>
      <c r="C201" s="43">
        <f t="shared" si="62"/>
        <v>0</v>
      </c>
      <c r="D201" s="43">
        <f t="shared" si="63"/>
        <v>0</v>
      </c>
      <c r="E201" s="45">
        <f t="shared" si="64"/>
        <v>0</v>
      </c>
      <c r="F201" s="43">
        <f t="shared" si="65"/>
        <v>0</v>
      </c>
      <c r="G201" s="43">
        <f t="shared" si="66"/>
        <v>0</v>
      </c>
      <c r="H201" s="43">
        <f t="shared" si="67"/>
        <v>0</v>
      </c>
      <c r="I201" s="46">
        <f t="shared" si="68"/>
        <v>0</v>
      </c>
      <c r="J201" s="47">
        <f t="shared" si="69"/>
      </c>
      <c r="K201" s="43">
        <f t="shared" si="70"/>
        <v>0</v>
      </c>
      <c r="L201" s="43">
        <f t="shared" si="71"/>
        <v>0</v>
      </c>
      <c r="M201" s="43">
        <f t="shared" si="72"/>
        <v>0</v>
      </c>
      <c r="N201" s="43">
        <f t="shared" si="73"/>
        <v>0</v>
      </c>
      <c r="O201" s="43">
        <f t="shared" si="74"/>
        <v>0</v>
      </c>
      <c r="P201" s="43">
        <f t="shared" si="75"/>
        <v>0</v>
      </c>
      <c r="Q201" s="43">
        <f t="shared" si="76"/>
      </c>
      <c r="R201" s="43">
        <f t="shared" si="77"/>
        <v>0</v>
      </c>
      <c r="S201" s="43">
        <f t="shared" si="78"/>
        <v>0</v>
      </c>
      <c r="T201" s="43">
        <f t="shared" si="79"/>
        <v>0</v>
      </c>
      <c r="U201" s="43">
        <v>199</v>
      </c>
      <c r="V201" s="39" t="s">
        <v>426</v>
      </c>
      <c r="W201" s="50">
        <f>R19930371</f>
        <v>0</v>
      </c>
      <c r="X201" s="50">
        <f>R19930372</f>
        <v>0</v>
      </c>
      <c r="Y201" s="48" t="str">
        <f>R19930373</f>
        <v>x</v>
      </c>
      <c r="Z201" s="49">
        <f>R19930374</f>
        <v>0</v>
      </c>
    </row>
    <row r="202" spans="1:26" ht="12.75">
      <c r="A202" s="44">
        <f t="shared" si="60"/>
        <v>0</v>
      </c>
      <c r="B202" s="43">
        <f t="shared" si="61"/>
        <v>0</v>
      </c>
      <c r="C202" s="43">
        <f t="shared" si="62"/>
        <v>0</v>
      </c>
      <c r="D202" s="43">
        <f t="shared" si="63"/>
        <v>0</v>
      </c>
      <c r="E202" s="45">
        <f t="shared" si="64"/>
        <v>0</v>
      </c>
      <c r="F202" s="43">
        <f t="shared" si="65"/>
        <v>0</v>
      </c>
      <c r="G202" s="43">
        <f t="shared" si="66"/>
        <v>0</v>
      </c>
      <c r="H202" s="43">
        <f t="shared" si="67"/>
        <v>0</v>
      </c>
      <c r="I202" s="46">
        <f t="shared" si="68"/>
        <v>0</v>
      </c>
      <c r="J202" s="47">
        <f t="shared" si="69"/>
      </c>
      <c r="K202" s="43">
        <f t="shared" si="70"/>
        <v>0</v>
      </c>
      <c r="L202" s="43">
        <f t="shared" si="71"/>
        <v>0</v>
      </c>
      <c r="M202" s="43">
        <f t="shared" si="72"/>
        <v>0</v>
      </c>
      <c r="N202" s="43">
        <f t="shared" si="73"/>
        <v>0</v>
      </c>
      <c r="O202" s="43">
        <f t="shared" si="74"/>
        <v>0</v>
      </c>
      <c r="P202" s="43">
        <f t="shared" si="75"/>
        <v>0</v>
      </c>
      <c r="Q202" s="43">
        <f t="shared" si="76"/>
      </c>
      <c r="R202" s="43">
        <f t="shared" si="77"/>
        <v>0</v>
      </c>
      <c r="S202" s="43">
        <f t="shared" si="78"/>
        <v>0</v>
      </c>
      <c r="T202" s="43">
        <f t="shared" si="79"/>
        <v>0</v>
      </c>
      <c r="U202" s="43">
        <v>199</v>
      </c>
      <c r="V202" s="39" t="s">
        <v>428</v>
      </c>
      <c r="W202" s="50">
        <f>R19930451</f>
        <v>0</v>
      </c>
      <c r="X202" s="50">
        <f>R19930452</f>
        <v>0</v>
      </c>
      <c r="Y202" s="48" t="str">
        <f>R19930453</f>
        <v>x</v>
      </c>
      <c r="Z202" s="49">
        <f>R19930454</f>
        <v>0</v>
      </c>
    </row>
    <row r="203" spans="1:26" ht="12.75">
      <c r="A203" s="44">
        <f t="shared" si="60"/>
        <v>0</v>
      </c>
      <c r="B203" s="43">
        <f t="shared" si="61"/>
        <v>0</v>
      </c>
      <c r="C203" s="43">
        <f t="shared" si="62"/>
        <v>0</v>
      </c>
      <c r="D203" s="43">
        <f t="shared" si="63"/>
        <v>0</v>
      </c>
      <c r="E203" s="45">
        <f t="shared" si="64"/>
        <v>0</v>
      </c>
      <c r="F203" s="43">
        <f t="shared" si="65"/>
        <v>0</v>
      </c>
      <c r="G203" s="43">
        <f t="shared" si="66"/>
        <v>0</v>
      </c>
      <c r="H203" s="43">
        <f t="shared" si="67"/>
        <v>0</v>
      </c>
      <c r="I203" s="46">
        <f t="shared" si="68"/>
        <v>0</v>
      </c>
      <c r="J203" s="47">
        <f t="shared" si="69"/>
      </c>
      <c r="K203" s="43">
        <f t="shared" si="70"/>
        <v>0</v>
      </c>
      <c r="L203" s="43">
        <f t="shared" si="71"/>
        <v>0</v>
      </c>
      <c r="M203" s="43">
        <f t="shared" si="72"/>
        <v>0</v>
      </c>
      <c r="N203" s="43">
        <f t="shared" si="73"/>
        <v>0</v>
      </c>
      <c r="O203" s="43">
        <f t="shared" si="74"/>
        <v>0</v>
      </c>
      <c r="P203" s="43">
        <f t="shared" si="75"/>
        <v>0</v>
      </c>
      <c r="Q203" s="43">
        <f t="shared" si="76"/>
      </c>
      <c r="R203" s="43">
        <f t="shared" si="77"/>
        <v>0</v>
      </c>
      <c r="S203" s="43">
        <f t="shared" si="78"/>
        <v>0</v>
      </c>
      <c r="T203" s="43">
        <f t="shared" si="79"/>
        <v>0</v>
      </c>
      <c r="U203" s="43">
        <v>199</v>
      </c>
      <c r="V203" s="39" t="s">
        <v>430</v>
      </c>
      <c r="W203" s="50">
        <f>R19930461</f>
        <v>0</v>
      </c>
      <c r="X203" s="50">
        <f>R19930462</f>
        <v>0</v>
      </c>
      <c r="Y203" s="48" t="str">
        <f>R19930463</f>
        <v>x</v>
      </c>
      <c r="Z203" s="49">
        <f>R19930464</f>
        <v>0</v>
      </c>
    </row>
    <row r="204" spans="1:26" ht="12.75">
      <c r="A204" s="44">
        <f t="shared" si="60"/>
        <v>0</v>
      </c>
      <c r="B204" s="43">
        <f t="shared" si="61"/>
        <v>0</v>
      </c>
      <c r="C204" s="43">
        <f t="shared" si="62"/>
        <v>0</v>
      </c>
      <c r="D204" s="43">
        <f t="shared" si="63"/>
        <v>0</v>
      </c>
      <c r="E204" s="45">
        <f t="shared" si="64"/>
        <v>0</v>
      </c>
      <c r="F204" s="43">
        <f t="shared" si="65"/>
        <v>0</v>
      </c>
      <c r="G204" s="43">
        <f t="shared" si="66"/>
        <v>0</v>
      </c>
      <c r="H204" s="43">
        <f t="shared" si="67"/>
        <v>0</v>
      </c>
      <c r="I204" s="46">
        <f t="shared" si="68"/>
        <v>0</v>
      </c>
      <c r="J204" s="47">
        <f t="shared" si="69"/>
      </c>
      <c r="K204" s="43">
        <f t="shared" si="70"/>
        <v>0</v>
      </c>
      <c r="L204" s="43">
        <f t="shared" si="71"/>
        <v>0</v>
      </c>
      <c r="M204" s="43">
        <f t="shared" si="72"/>
        <v>0</v>
      </c>
      <c r="N204" s="43">
        <f t="shared" si="73"/>
        <v>0</v>
      </c>
      <c r="O204" s="43">
        <f t="shared" si="74"/>
        <v>0</v>
      </c>
      <c r="P204" s="43">
        <f t="shared" si="75"/>
        <v>0</v>
      </c>
      <c r="Q204" s="43">
        <f t="shared" si="76"/>
      </c>
      <c r="R204" s="43">
        <f t="shared" si="77"/>
        <v>0</v>
      </c>
      <c r="S204" s="43">
        <f t="shared" si="78"/>
        <v>0</v>
      </c>
      <c r="T204" s="43">
        <f t="shared" si="79"/>
        <v>0</v>
      </c>
      <c r="U204" s="43">
        <v>199</v>
      </c>
      <c r="V204" s="39" t="s">
        <v>432</v>
      </c>
      <c r="W204" s="50">
        <f>R19930471</f>
        <v>0</v>
      </c>
      <c r="X204" s="50">
        <f>R19930472</f>
        <v>0</v>
      </c>
      <c r="Y204" s="48" t="str">
        <f>R19930473</f>
        <v>x</v>
      </c>
      <c r="Z204" s="49">
        <f>R19930474</f>
        <v>0</v>
      </c>
    </row>
    <row r="205" spans="1:26" ht="12.75">
      <c r="A205" s="44">
        <f t="shared" si="60"/>
        <v>0</v>
      </c>
      <c r="B205" s="43">
        <f t="shared" si="61"/>
        <v>0</v>
      </c>
      <c r="C205" s="43">
        <f t="shared" si="62"/>
        <v>0</v>
      </c>
      <c r="D205" s="43">
        <f t="shared" si="63"/>
        <v>0</v>
      </c>
      <c r="E205" s="45">
        <f t="shared" si="64"/>
        <v>0</v>
      </c>
      <c r="F205" s="43">
        <f t="shared" si="65"/>
        <v>0</v>
      </c>
      <c r="G205" s="43">
        <f t="shared" si="66"/>
        <v>0</v>
      </c>
      <c r="H205" s="43">
        <f t="shared" si="67"/>
        <v>0</v>
      </c>
      <c r="I205" s="46">
        <f t="shared" si="68"/>
        <v>0</v>
      </c>
      <c r="J205" s="47">
        <f t="shared" si="69"/>
      </c>
      <c r="K205" s="43">
        <f t="shared" si="70"/>
        <v>0</v>
      </c>
      <c r="L205" s="43">
        <f t="shared" si="71"/>
        <v>0</v>
      </c>
      <c r="M205" s="43">
        <f t="shared" si="72"/>
        <v>0</v>
      </c>
      <c r="N205" s="43">
        <f t="shared" si="73"/>
        <v>0</v>
      </c>
      <c r="O205" s="43">
        <f t="shared" si="74"/>
        <v>0</v>
      </c>
      <c r="P205" s="43">
        <f t="shared" si="75"/>
        <v>0</v>
      </c>
      <c r="Q205" s="43">
        <f t="shared" si="76"/>
      </c>
      <c r="R205" s="43">
        <f t="shared" si="77"/>
        <v>0</v>
      </c>
      <c r="S205" s="43">
        <f t="shared" si="78"/>
        <v>0</v>
      </c>
      <c r="T205" s="43">
        <f t="shared" si="79"/>
        <v>0</v>
      </c>
      <c r="U205" s="43">
        <v>199</v>
      </c>
      <c r="V205" s="39" t="s">
        <v>434</v>
      </c>
      <c r="W205" s="50">
        <f>R19930481</f>
        <v>0</v>
      </c>
      <c r="X205" s="50">
        <f>R19930482</f>
        <v>0</v>
      </c>
      <c r="Y205" s="48" t="str">
        <f>R19930483</f>
        <v>x</v>
      </c>
      <c r="Z205" s="49">
        <f>R19930484</f>
        <v>0</v>
      </c>
    </row>
    <row r="206" spans="1:26" ht="12.75">
      <c r="A206" s="44">
        <f t="shared" si="60"/>
        <v>0</v>
      </c>
      <c r="B206" s="43">
        <f t="shared" si="61"/>
        <v>0</v>
      </c>
      <c r="C206" s="43">
        <f t="shared" si="62"/>
        <v>0</v>
      </c>
      <c r="D206" s="43">
        <f t="shared" si="63"/>
        <v>0</v>
      </c>
      <c r="E206" s="45">
        <f t="shared" si="64"/>
        <v>0</v>
      </c>
      <c r="F206" s="43">
        <f t="shared" si="65"/>
        <v>0</v>
      </c>
      <c r="G206" s="43">
        <f t="shared" si="66"/>
        <v>0</v>
      </c>
      <c r="H206" s="43">
        <f t="shared" si="67"/>
        <v>0</v>
      </c>
      <c r="I206" s="46">
        <f t="shared" si="68"/>
        <v>0</v>
      </c>
      <c r="J206" s="47">
        <f t="shared" si="69"/>
      </c>
      <c r="K206" s="43">
        <f t="shared" si="70"/>
        <v>0</v>
      </c>
      <c r="L206" s="43">
        <f t="shared" si="71"/>
        <v>0</v>
      </c>
      <c r="M206" s="43">
        <f t="shared" si="72"/>
        <v>0</v>
      </c>
      <c r="N206" s="43">
        <f t="shared" si="73"/>
        <v>0</v>
      </c>
      <c r="O206" s="43">
        <f t="shared" si="74"/>
        <v>0</v>
      </c>
      <c r="P206" s="43">
        <f t="shared" si="75"/>
        <v>0</v>
      </c>
      <c r="Q206" s="43">
        <f t="shared" si="76"/>
      </c>
      <c r="R206" s="43">
        <f t="shared" si="77"/>
        <v>0</v>
      </c>
      <c r="S206" s="43">
        <f t="shared" si="78"/>
        <v>0</v>
      </c>
      <c r="T206" s="43">
        <f t="shared" si="79"/>
        <v>0</v>
      </c>
      <c r="U206" s="43">
        <v>199</v>
      </c>
      <c r="V206" s="39" t="s">
        <v>436</v>
      </c>
      <c r="W206" s="50">
        <f>R19930511</f>
        <v>0</v>
      </c>
      <c r="X206" s="50">
        <f>R19930512</f>
        <v>0</v>
      </c>
      <c r="Y206" s="48" t="str">
        <f>R19930513</f>
        <v>x</v>
      </c>
      <c r="Z206" s="49">
        <f>R19930514</f>
        <v>0</v>
      </c>
    </row>
    <row r="207" spans="1:26" ht="12.75">
      <c r="A207" s="44">
        <f t="shared" si="60"/>
        <v>0</v>
      </c>
      <c r="B207" s="43">
        <f t="shared" si="61"/>
        <v>0</v>
      </c>
      <c r="C207" s="43">
        <f t="shared" si="62"/>
        <v>0</v>
      </c>
      <c r="D207" s="43">
        <f t="shared" si="63"/>
        <v>0</v>
      </c>
      <c r="E207" s="45">
        <f t="shared" si="64"/>
        <v>0</v>
      </c>
      <c r="F207" s="43">
        <f t="shared" si="65"/>
        <v>0</v>
      </c>
      <c r="G207" s="43">
        <f t="shared" si="66"/>
        <v>0</v>
      </c>
      <c r="H207" s="43">
        <f t="shared" si="67"/>
        <v>0</v>
      </c>
      <c r="I207" s="46">
        <f t="shared" si="68"/>
        <v>0</v>
      </c>
      <c r="J207" s="47">
        <f t="shared" si="69"/>
      </c>
      <c r="K207" s="43">
        <f t="shared" si="70"/>
        <v>0</v>
      </c>
      <c r="L207" s="43">
        <f t="shared" si="71"/>
        <v>0</v>
      </c>
      <c r="M207" s="43">
        <f t="shared" si="72"/>
        <v>0</v>
      </c>
      <c r="N207" s="43">
        <f t="shared" si="73"/>
        <v>0</v>
      </c>
      <c r="O207" s="43">
        <f t="shared" si="74"/>
        <v>0</v>
      </c>
      <c r="P207" s="43">
        <f t="shared" si="75"/>
        <v>0</v>
      </c>
      <c r="Q207" s="43">
        <f t="shared" si="76"/>
      </c>
      <c r="R207" s="43">
        <f t="shared" si="77"/>
        <v>0</v>
      </c>
      <c r="S207" s="43">
        <f t="shared" si="78"/>
        <v>0</v>
      </c>
      <c r="T207" s="43">
        <f t="shared" si="79"/>
        <v>0</v>
      </c>
      <c r="U207" s="43">
        <v>199</v>
      </c>
      <c r="V207" s="39" t="s">
        <v>438</v>
      </c>
      <c r="W207" s="50">
        <f>R19930521</f>
        <v>0</v>
      </c>
      <c r="X207" s="50">
        <f>R19930522</f>
        <v>0</v>
      </c>
      <c r="Y207" s="48" t="str">
        <f>R19930523</f>
        <v>x</v>
      </c>
      <c r="Z207" s="49">
        <f>R19930524</f>
        <v>0</v>
      </c>
    </row>
    <row r="208" spans="1:26" ht="12.75">
      <c r="A208" s="44">
        <f t="shared" si="60"/>
        <v>0</v>
      </c>
      <c r="B208" s="43">
        <f t="shared" si="61"/>
        <v>0</v>
      </c>
      <c r="C208" s="43">
        <f t="shared" si="62"/>
        <v>0</v>
      </c>
      <c r="D208" s="43">
        <f t="shared" si="63"/>
        <v>0</v>
      </c>
      <c r="E208" s="45">
        <f t="shared" si="64"/>
        <v>0</v>
      </c>
      <c r="F208" s="43">
        <f t="shared" si="65"/>
        <v>0</v>
      </c>
      <c r="G208" s="43">
        <f t="shared" si="66"/>
        <v>0</v>
      </c>
      <c r="H208" s="43">
        <f t="shared" si="67"/>
        <v>0</v>
      </c>
      <c r="I208" s="46">
        <f t="shared" si="68"/>
        <v>0</v>
      </c>
      <c r="J208" s="47">
        <f t="shared" si="69"/>
      </c>
      <c r="K208" s="43">
        <f t="shared" si="70"/>
        <v>0</v>
      </c>
      <c r="L208" s="43">
        <f t="shared" si="71"/>
        <v>0</v>
      </c>
      <c r="M208" s="43">
        <f t="shared" si="72"/>
        <v>0</v>
      </c>
      <c r="N208" s="43">
        <f t="shared" si="73"/>
        <v>0</v>
      </c>
      <c r="O208" s="43">
        <f t="shared" si="74"/>
        <v>0</v>
      </c>
      <c r="P208" s="43">
        <f t="shared" si="75"/>
        <v>0</v>
      </c>
      <c r="Q208" s="43">
        <f t="shared" si="76"/>
      </c>
      <c r="R208" s="43">
        <f t="shared" si="77"/>
        <v>0</v>
      </c>
      <c r="S208" s="43">
        <f t="shared" si="78"/>
        <v>0</v>
      </c>
      <c r="T208" s="43">
        <f t="shared" si="79"/>
        <v>0</v>
      </c>
      <c r="U208" s="43">
        <v>199</v>
      </c>
      <c r="V208" s="39" t="s">
        <v>440</v>
      </c>
      <c r="W208" s="50">
        <f>R19930531</f>
        <v>0</v>
      </c>
      <c r="X208" s="50">
        <f>R19930532</f>
        <v>0</v>
      </c>
      <c r="Y208" s="48" t="str">
        <f>R19930533</f>
        <v>x</v>
      </c>
      <c r="Z208" s="49">
        <f>R19930534</f>
        <v>0</v>
      </c>
    </row>
    <row r="209" spans="1:26" ht="12.75">
      <c r="A209" s="44">
        <f t="shared" si="60"/>
        <v>0</v>
      </c>
      <c r="B209" s="43">
        <f t="shared" si="61"/>
        <v>0</v>
      </c>
      <c r="C209" s="43">
        <f t="shared" si="62"/>
        <v>0</v>
      </c>
      <c r="D209" s="43">
        <f t="shared" si="63"/>
        <v>0</v>
      </c>
      <c r="E209" s="45">
        <f t="shared" si="64"/>
        <v>0</v>
      </c>
      <c r="F209" s="43">
        <f t="shared" si="65"/>
        <v>0</v>
      </c>
      <c r="G209" s="43">
        <f t="shared" si="66"/>
        <v>0</v>
      </c>
      <c r="H209" s="43">
        <f t="shared" si="67"/>
        <v>0</v>
      </c>
      <c r="I209" s="46">
        <f t="shared" si="68"/>
        <v>0</v>
      </c>
      <c r="J209" s="47">
        <f t="shared" si="69"/>
      </c>
      <c r="K209" s="43">
        <f t="shared" si="70"/>
        <v>0</v>
      </c>
      <c r="L209" s="43">
        <f t="shared" si="71"/>
        <v>0</v>
      </c>
      <c r="M209" s="43">
        <f t="shared" si="72"/>
        <v>0</v>
      </c>
      <c r="N209" s="43">
        <f t="shared" si="73"/>
        <v>0</v>
      </c>
      <c r="O209" s="43">
        <f t="shared" si="74"/>
        <v>0</v>
      </c>
      <c r="P209" s="43">
        <f t="shared" si="75"/>
        <v>0</v>
      </c>
      <c r="Q209" s="43">
        <f t="shared" si="76"/>
      </c>
      <c r="R209" s="43">
        <f t="shared" si="77"/>
        <v>0</v>
      </c>
      <c r="S209" s="43">
        <f t="shared" si="78"/>
        <v>0</v>
      </c>
      <c r="T209" s="43">
        <f t="shared" si="79"/>
        <v>0</v>
      </c>
      <c r="U209" s="43">
        <v>199</v>
      </c>
      <c r="V209" s="39" t="s">
        <v>441</v>
      </c>
      <c r="W209" s="50">
        <f>R19930541</f>
        <v>0</v>
      </c>
      <c r="X209" s="50">
        <f>R19930542</f>
        <v>0</v>
      </c>
      <c r="Y209" s="48" t="str">
        <f>R19930543</f>
        <v>x</v>
      </c>
      <c r="Z209" s="49">
        <f>R19930544</f>
        <v>0</v>
      </c>
    </row>
    <row r="210" spans="1:26" ht="12.75">
      <c r="A210" s="44">
        <f t="shared" si="60"/>
        <v>0</v>
      </c>
      <c r="B210" s="43">
        <f t="shared" si="61"/>
        <v>0</v>
      </c>
      <c r="C210" s="43">
        <f t="shared" si="62"/>
        <v>0</v>
      </c>
      <c r="D210" s="43">
        <f t="shared" si="63"/>
        <v>0</v>
      </c>
      <c r="E210" s="45">
        <f t="shared" si="64"/>
        <v>0</v>
      </c>
      <c r="F210" s="43">
        <f t="shared" si="65"/>
        <v>0</v>
      </c>
      <c r="G210" s="43">
        <f t="shared" si="66"/>
        <v>0</v>
      </c>
      <c r="H210" s="43">
        <f t="shared" si="67"/>
        <v>0</v>
      </c>
      <c r="I210" s="46">
        <f t="shared" si="68"/>
        <v>0</v>
      </c>
      <c r="J210" s="47">
        <f t="shared" si="69"/>
      </c>
      <c r="K210" s="43">
        <f t="shared" si="70"/>
        <v>0</v>
      </c>
      <c r="L210" s="43">
        <f t="shared" si="71"/>
        <v>0</v>
      </c>
      <c r="M210" s="43">
        <f t="shared" si="72"/>
        <v>0</v>
      </c>
      <c r="N210" s="43">
        <f t="shared" si="73"/>
        <v>0</v>
      </c>
      <c r="O210" s="43">
        <f t="shared" si="74"/>
        <v>0</v>
      </c>
      <c r="P210" s="43">
        <f t="shared" si="75"/>
        <v>0</v>
      </c>
      <c r="Q210" s="43">
        <f t="shared" si="76"/>
      </c>
      <c r="R210" s="43">
        <f t="shared" si="77"/>
        <v>0</v>
      </c>
      <c r="S210" s="43">
        <f t="shared" si="78"/>
        <v>0</v>
      </c>
      <c r="T210" s="43">
        <f t="shared" si="79"/>
        <v>0</v>
      </c>
      <c r="U210" s="43">
        <v>199</v>
      </c>
      <c r="V210" s="39" t="s">
        <v>443</v>
      </c>
      <c r="W210" s="50">
        <f>R19930551</f>
        <v>0</v>
      </c>
      <c r="X210" s="50">
        <f>R19930552</f>
        <v>0</v>
      </c>
      <c r="Y210" s="48" t="str">
        <f>R19930553</f>
        <v>x</v>
      </c>
      <c r="Z210" s="49">
        <f>R19930554</f>
        <v>0</v>
      </c>
    </row>
    <row r="211" spans="1:26" ht="12.75">
      <c r="A211" s="44">
        <f t="shared" si="60"/>
        <v>0</v>
      </c>
      <c r="B211" s="43">
        <f t="shared" si="61"/>
        <v>0</v>
      </c>
      <c r="C211" s="43">
        <f t="shared" si="62"/>
        <v>0</v>
      </c>
      <c r="D211" s="43">
        <f t="shared" si="63"/>
        <v>0</v>
      </c>
      <c r="E211" s="45">
        <f t="shared" si="64"/>
        <v>0</v>
      </c>
      <c r="F211" s="43">
        <f t="shared" si="65"/>
        <v>0</v>
      </c>
      <c r="G211" s="43">
        <f t="shared" si="66"/>
        <v>0</v>
      </c>
      <c r="H211" s="43">
        <f t="shared" si="67"/>
        <v>0</v>
      </c>
      <c r="I211" s="46">
        <f t="shared" si="68"/>
        <v>0</v>
      </c>
      <c r="J211" s="47">
        <f t="shared" si="69"/>
      </c>
      <c r="K211" s="43">
        <f t="shared" si="70"/>
        <v>0</v>
      </c>
      <c r="L211" s="43">
        <f t="shared" si="71"/>
        <v>0</v>
      </c>
      <c r="M211" s="43">
        <f t="shared" si="72"/>
        <v>0</v>
      </c>
      <c r="N211" s="43">
        <f t="shared" si="73"/>
        <v>0</v>
      </c>
      <c r="O211" s="43">
        <f t="shared" si="74"/>
        <v>0</v>
      </c>
      <c r="P211" s="43">
        <f t="shared" si="75"/>
        <v>0</v>
      </c>
      <c r="Q211" s="43">
        <f t="shared" si="76"/>
      </c>
      <c r="R211" s="43">
        <f t="shared" si="77"/>
        <v>0</v>
      </c>
      <c r="S211" s="43">
        <f t="shared" si="78"/>
        <v>0</v>
      </c>
      <c r="T211" s="43">
        <f t="shared" si="79"/>
        <v>0</v>
      </c>
      <c r="U211" s="43">
        <v>199</v>
      </c>
      <c r="V211" s="39" t="s">
        <v>444</v>
      </c>
      <c r="W211" s="50">
        <f>R19930561</f>
        <v>0</v>
      </c>
      <c r="X211" s="50">
        <f>R19930562</f>
        <v>0</v>
      </c>
      <c r="Y211" s="48" t="str">
        <f>R19930563</f>
        <v>x</v>
      </c>
      <c r="Z211" s="49">
        <f>R19930564</f>
        <v>0</v>
      </c>
    </row>
    <row r="212" spans="1:26" ht="12.75">
      <c r="A212" s="44">
        <f t="shared" si="60"/>
        <v>0</v>
      </c>
      <c r="B212" s="43">
        <f t="shared" si="61"/>
        <v>0</v>
      </c>
      <c r="C212" s="43">
        <f t="shared" si="62"/>
        <v>0</v>
      </c>
      <c r="D212" s="43">
        <f t="shared" si="63"/>
        <v>0</v>
      </c>
      <c r="E212" s="45">
        <f t="shared" si="64"/>
        <v>0</v>
      </c>
      <c r="F212" s="43">
        <f t="shared" si="65"/>
        <v>0</v>
      </c>
      <c r="G212" s="43">
        <f t="shared" si="66"/>
        <v>0</v>
      </c>
      <c r="H212" s="43">
        <f t="shared" si="67"/>
        <v>0</v>
      </c>
      <c r="I212" s="46">
        <f t="shared" si="68"/>
        <v>0</v>
      </c>
      <c r="J212" s="47">
        <f t="shared" si="69"/>
      </c>
      <c r="K212" s="43">
        <f t="shared" si="70"/>
        <v>0</v>
      </c>
      <c r="L212" s="43">
        <f t="shared" si="71"/>
        <v>0</v>
      </c>
      <c r="M212" s="43">
        <f t="shared" si="72"/>
        <v>0</v>
      </c>
      <c r="N212" s="43">
        <f t="shared" si="73"/>
        <v>0</v>
      </c>
      <c r="O212" s="43">
        <f t="shared" si="74"/>
        <v>0</v>
      </c>
      <c r="P212" s="43">
        <f t="shared" si="75"/>
        <v>0</v>
      </c>
      <c r="Q212" s="43">
        <f t="shared" si="76"/>
      </c>
      <c r="R212" s="43">
        <f t="shared" si="77"/>
        <v>0</v>
      </c>
      <c r="S212" s="43">
        <f t="shared" si="78"/>
        <v>0</v>
      </c>
      <c r="T212" s="43">
        <f t="shared" si="79"/>
        <v>0</v>
      </c>
      <c r="U212" s="43">
        <v>199</v>
      </c>
      <c r="V212" s="39" t="s">
        <v>446</v>
      </c>
      <c r="W212" s="50">
        <f>R19930571</f>
        <v>0</v>
      </c>
      <c r="X212" s="50">
        <f>R19930572</f>
        <v>0</v>
      </c>
      <c r="Y212" s="48" t="str">
        <f>R19930573</f>
        <v>x</v>
      </c>
      <c r="Z212" s="49">
        <f>R19930574</f>
        <v>0</v>
      </c>
    </row>
    <row r="213" spans="1:26" ht="12.75">
      <c r="A213" s="44">
        <f t="shared" si="60"/>
        <v>0</v>
      </c>
      <c r="B213" s="43">
        <f t="shared" si="61"/>
        <v>0</v>
      </c>
      <c r="C213" s="43">
        <f t="shared" si="62"/>
        <v>0</v>
      </c>
      <c r="D213" s="43">
        <f t="shared" si="63"/>
        <v>0</v>
      </c>
      <c r="E213" s="45">
        <f t="shared" si="64"/>
        <v>0</v>
      </c>
      <c r="F213" s="43">
        <f t="shared" si="65"/>
        <v>0</v>
      </c>
      <c r="G213" s="43">
        <f t="shared" si="66"/>
        <v>0</v>
      </c>
      <c r="H213" s="43">
        <f t="shared" si="67"/>
        <v>0</v>
      </c>
      <c r="I213" s="46">
        <f t="shared" si="68"/>
        <v>0</v>
      </c>
      <c r="J213" s="47">
        <f t="shared" si="69"/>
      </c>
      <c r="K213" s="43">
        <f t="shared" si="70"/>
        <v>0</v>
      </c>
      <c r="L213" s="43">
        <f t="shared" si="71"/>
        <v>0</v>
      </c>
      <c r="M213" s="43">
        <f t="shared" si="72"/>
        <v>0</v>
      </c>
      <c r="N213" s="43">
        <f t="shared" si="73"/>
        <v>0</v>
      </c>
      <c r="O213" s="43">
        <f t="shared" si="74"/>
        <v>0</v>
      </c>
      <c r="P213" s="43">
        <f t="shared" si="75"/>
        <v>0</v>
      </c>
      <c r="Q213" s="43">
        <f t="shared" si="76"/>
      </c>
      <c r="R213" s="43">
        <f t="shared" si="77"/>
        <v>0</v>
      </c>
      <c r="S213" s="43">
        <f t="shared" si="78"/>
        <v>0</v>
      </c>
      <c r="T213" s="43">
        <f t="shared" si="79"/>
        <v>0</v>
      </c>
      <c r="U213" s="43">
        <v>199</v>
      </c>
      <c r="V213" s="39" t="s">
        <v>447</v>
      </c>
      <c r="W213" s="50">
        <f>R19930581</f>
        <v>0</v>
      </c>
      <c r="X213" s="50">
        <f>R19930582</f>
        <v>0</v>
      </c>
      <c r="Y213" s="48" t="str">
        <f>R19930583</f>
        <v>x</v>
      </c>
      <c r="Z213" s="49">
        <f>R19930584</f>
        <v>0</v>
      </c>
    </row>
    <row r="214" spans="1:26" ht="12.75">
      <c r="A214" s="44">
        <f t="shared" si="60"/>
        <v>0</v>
      </c>
      <c r="B214" s="43">
        <f t="shared" si="61"/>
        <v>0</v>
      </c>
      <c r="C214" s="43">
        <f t="shared" si="62"/>
        <v>0</v>
      </c>
      <c r="D214" s="43">
        <f t="shared" si="63"/>
        <v>0</v>
      </c>
      <c r="E214" s="45">
        <f t="shared" si="64"/>
        <v>0</v>
      </c>
      <c r="F214" s="43">
        <f t="shared" si="65"/>
        <v>0</v>
      </c>
      <c r="G214" s="43">
        <f t="shared" si="66"/>
        <v>0</v>
      </c>
      <c r="H214" s="43">
        <f t="shared" si="67"/>
        <v>0</v>
      </c>
      <c r="I214" s="46">
        <f t="shared" si="68"/>
        <v>0</v>
      </c>
      <c r="J214" s="47">
        <f t="shared" si="69"/>
      </c>
      <c r="K214" s="43">
        <f t="shared" si="70"/>
        <v>0</v>
      </c>
      <c r="L214" s="43">
        <f t="shared" si="71"/>
        <v>0</v>
      </c>
      <c r="M214" s="43">
        <f t="shared" si="72"/>
        <v>0</v>
      </c>
      <c r="N214" s="43">
        <f t="shared" si="73"/>
        <v>0</v>
      </c>
      <c r="O214" s="43">
        <f t="shared" si="74"/>
        <v>0</v>
      </c>
      <c r="P214" s="43">
        <f t="shared" si="75"/>
        <v>0</v>
      </c>
      <c r="Q214" s="43">
        <f t="shared" si="76"/>
      </c>
      <c r="R214" s="43">
        <f t="shared" si="77"/>
        <v>0</v>
      </c>
      <c r="S214" s="43">
        <f t="shared" si="78"/>
        <v>0</v>
      </c>
      <c r="T214" s="43">
        <f t="shared" si="79"/>
        <v>0</v>
      </c>
      <c r="U214" s="43">
        <v>199</v>
      </c>
      <c r="V214" s="39" t="s">
        <v>449</v>
      </c>
      <c r="W214" s="50">
        <f>R19930591</f>
        <v>0</v>
      </c>
      <c r="X214" s="50">
        <f>R19930592</f>
        <v>0</v>
      </c>
      <c r="Y214" s="48" t="str">
        <f>R19930593</f>
        <v>x</v>
      </c>
      <c r="Z214" s="49">
        <f>R19930594</f>
        <v>0</v>
      </c>
    </row>
    <row r="215" spans="1:26" ht="12.75">
      <c r="A215" s="44">
        <f t="shared" si="60"/>
        <v>0</v>
      </c>
      <c r="B215" s="43">
        <f t="shared" si="61"/>
        <v>0</v>
      </c>
      <c r="C215" s="43">
        <f t="shared" si="62"/>
        <v>0</v>
      </c>
      <c r="D215" s="43">
        <f t="shared" si="63"/>
        <v>0</v>
      </c>
      <c r="E215" s="45">
        <f t="shared" si="64"/>
        <v>0</v>
      </c>
      <c r="F215" s="43">
        <f t="shared" si="65"/>
        <v>0</v>
      </c>
      <c r="G215" s="43">
        <f t="shared" si="66"/>
        <v>0</v>
      </c>
      <c r="H215" s="43">
        <f t="shared" si="67"/>
        <v>0</v>
      </c>
      <c r="I215" s="46">
        <f t="shared" si="68"/>
        <v>0</v>
      </c>
      <c r="J215" s="47">
        <f t="shared" si="69"/>
      </c>
      <c r="K215" s="43">
        <f t="shared" si="70"/>
        <v>0</v>
      </c>
      <c r="L215" s="43">
        <f t="shared" si="71"/>
        <v>0</v>
      </c>
      <c r="M215" s="43">
        <f t="shared" si="72"/>
        <v>0</v>
      </c>
      <c r="N215" s="43">
        <f t="shared" si="73"/>
        <v>0</v>
      </c>
      <c r="O215" s="43">
        <f t="shared" si="74"/>
        <v>0</v>
      </c>
      <c r="P215" s="43">
        <f t="shared" si="75"/>
        <v>0</v>
      </c>
      <c r="Q215" s="43">
        <f t="shared" si="76"/>
      </c>
      <c r="R215" s="43">
        <f t="shared" si="77"/>
        <v>0</v>
      </c>
      <c r="S215" s="43">
        <f t="shared" si="78"/>
        <v>0</v>
      </c>
      <c r="T215" s="43">
        <f t="shared" si="79"/>
        <v>0</v>
      </c>
      <c r="U215" s="43">
        <v>199</v>
      </c>
      <c r="V215" s="39" t="s">
        <v>450</v>
      </c>
      <c r="W215" s="50">
        <f>R19930601</f>
        <v>0</v>
      </c>
      <c r="X215" s="50">
        <f>R19930602</f>
        <v>0</v>
      </c>
      <c r="Y215" s="48" t="str">
        <f>R19930603</f>
        <v>x</v>
      </c>
      <c r="Z215" s="49">
        <f>R19930604</f>
        <v>0</v>
      </c>
    </row>
    <row r="216" spans="1:26" ht="12.75">
      <c r="A216" s="44">
        <f t="shared" si="60"/>
        <v>0</v>
      </c>
      <c r="B216" s="43">
        <f t="shared" si="61"/>
        <v>0</v>
      </c>
      <c r="C216" s="43">
        <f t="shared" si="62"/>
        <v>0</v>
      </c>
      <c r="D216" s="43">
        <f t="shared" si="63"/>
        <v>0</v>
      </c>
      <c r="E216" s="45">
        <f t="shared" si="64"/>
        <v>0</v>
      </c>
      <c r="F216" s="43">
        <f t="shared" si="65"/>
        <v>0</v>
      </c>
      <c r="G216" s="43">
        <f t="shared" si="66"/>
        <v>0</v>
      </c>
      <c r="H216" s="43">
        <f t="shared" si="67"/>
        <v>0</v>
      </c>
      <c r="I216" s="46">
        <f t="shared" si="68"/>
        <v>0</v>
      </c>
      <c r="J216" s="47">
        <f t="shared" si="69"/>
      </c>
      <c r="K216" s="43">
        <f t="shared" si="70"/>
        <v>0</v>
      </c>
      <c r="L216" s="43">
        <f t="shared" si="71"/>
        <v>0</v>
      </c>
      <c r="M216" s="43">
        <f t="shared" si="72"/>
        <v>0</v>
      </c>
      <c r="N216" s="43">
        <f t="shared" si="73"/>
        <v>0</v>
      </c>
      <c r="O216" s="43">
        <f t="shared" si="74"/>
        <v>0</v>
      </c>
      <c r="P216" s="43">
        <f t="shared" si="75"/>
        <v>0</v>
      </c>
      <c r="Q216" s="43">
        <f t="shared" si="76"/>
      </c>
      <c r="R216" s="43">
        <f t="shared" si="77"/>
        <v>0</v>
      </c>
      <c r="S216" s="43">
        <f t="shared" si="78"/>
        <v>0</v>
      </c>
      <c r="T216" s="43">
        <f t="shared" si="79"/>
        <v>0</v>
      </c>
      <c r="U216" s="43">
        <v>199</v>
      </c>
      <c r="V216" s="39" t="s">
        <v>452</v>
      </c>
      <c r="W216" s="50">
        <f>R19930611</f>
        <v>0</v>
      </c>
      <c r="X216" s="50">
        <f>R19930612</f>
        <v>0</v>
      </c>
      <c r="Y216" s="48" t="str">
        <f>R19930613</f>
        <v>x</v>
      </c>
      <c r="Z216" s="49">
        <f>R19930614</f>
        <v>0</v>
      </c>
    </row>
    <row r="217" spans="1:26" ht="12.75">
      <c r="A217" s="44">
        <f t="shared" si="60"/>
        <v>0</v>
      </c>
      <c r="B217" s="43">
        <f t="shared" si="61"/>
        <v>0</v>
      </c>
      <c r="C217" s="43">
        <f t="shared" si="62"/>
        <v>0</v>
      </c>
      <c r="D217" s="43">
        <f t="shared" si="63"/>
        <v>0</v>
      </c>
      <c r="E217" s="45">
        <f t="shared" si="64"/>
        <v>0</v>
      </c>
      <c r="F217" s="43">
        <f t="shared" si="65"/>
        <v>0</v>
      </c>
      <c r="G217" s="43">
        <f t="shared" si="66"/>
        <v>0</v>
      </c>
      <c r="H217" s="43">
        <f t="shared" si="67"/>
        <v>0</v>
      </c>
      <c r="I217" s="46">
        <f t="shared" si="68"/>
        <v>0</v>
      </c>
      <c r="J217" s="47">
        <f t="shared" si="69"/>
      </c>
      <c r="K217" s="43">
        <f t="shared" si="70"/>
        <v>0</v>
      </c>
      <c r="L217" s="43">
        <f t="shared" si="71"/>
        <v>0</v>
      </c>
      <c r="M217" s="43">
        <f t="shared" si="72"/>
        <v>0</v>
      </c>
      <c r="N217" s="43">
        <f t="shared" si="73"/>
        <v>0</v>
      </c>
      <c r="O217" s="43">
        <f t="shared" si="74"/>
        <v>0</v>
      </c>
      <c r="P217" s="43">
        <f t="shared" si="75"/>
        <v>0</v>
      </c>
      <c r="Q217" s="43">
        <f t="shared" si="76"/>
      </c>
      <c r="R217" s="43">
        <f t="shared" si="77"/>
        <v>0</v>
      </c>
      <c r="S217" s="43">
        <f t="shared" si="78"/>
        <v>0</v>
      </c>
      <c r="T217" s="43">
        <f t="shared" si="79"/>
        <v>0</v>
      </c>
      <c r="U217" s="43">
        <v>199</v>
      </c>
      <c r="V217" s="39" t="s">
        <v>453</v>
      </c>
      <c r="W217" s="50">
        <f>R19930621</f>
        <v>0</v>
      </c>
      <c r="X217" s="50">
        <f>R19930622</f>
        <v>0</v>
      </c>
      <c r="Y217" s="48" t="str">
        <f>R19930623</f>
        <v>x</v>
      </c>
      <c r="Z217" s="49">
        <f>R19930624</f>
        <v>0</v>
      </c>
    </row>
    <row r="218" spans="1:26" ht="12.75">
      <c r="A218" s="44">
        <f t="shared" si="60"/>
        <v>0</v>
      </c>
      <c r="B218" s="43">
        <f t="shared" si="61"/>
        <v>0</v>
      </c>
      <c r="C218" s="43">
        <f t="shared" si="62"/>
        <v>0</v>
      </c>
      <c r="D218" s="43">
        <f t="shared" si="63"/>
        <v>0</v>
      </c>
      <c r="E218" s="45">
        <f t="shared" si="64"/>
        <v>0</v>
      </c>
      <c r="F218" s="43">
        <f t="shared" si="65"/>
        <v>0</v>
      </c>
      <c r="G218" s="43">
        <f t="shared" si="66"/>
        <v>0</v>
      </c>
      <c r="H218" s="43">
        <f t="shared" si="67"/>
        <v>0</v>
      </c>
      <c r="I218" s="46">
        <f t="shared" si="68"/>
        <v>0</v>
      </c>
      <c r="J218" s="47">
        <f t="shared" si="69"/>
      </c>
      <c r="K218" s="43">
        <f t="shared" si="70"/>
        <v>0</v>
      </c>
      <c r="L218" s="43">
        <f t="shared" si="71"/>
        <v>0</v>
      </c>
      <c r="M218" s="43">
        <f t="shared" si="72"/>
        <v>0</v>
      </c>
      <c r="N218" s="43">
        <f t="shared" si="73"/>
        <v>0</v>
      </c>
      <c r="O218" s="43">
        <f t="shared" si="74"/>
        <v>0</v>
      </c>
      <c r="P218" s="43">
        <f t="shared" si="75"/>
        <v>0</v>
      </c>
      <c r="Q218" s="43">
        <f t="shared" si="76"/>
      </c>
      <c r="R218" s="43">
        <f t="shared" si="77"/>
        <v>0</v>
      </c>
      <c r="S218" s="43">
        <f t="shared" si="78"/>
        <v>0</v>
      </c>
      <c r="T218" s="43">
        <f t="shared" si="79"/>
        <v>0</v>
      </c>
      <c r="U218" s="43">
        <v>199</v>
      </c>
      <c r="V218" s="39" t="s">
        <v>455</v>
      </c>
      <c r="W218" s="50">
        <f>R19931001</f>
        <v>0</v>
      </c>
      <c r="X218" s="50">
        <f>R19931002</f>
        <v>0</v>
      </c>
      <c r="Y218" s="48" t="str">
        <f>R19931003</f>
        <v>x</v>
      </c>
      <c r="Z218" s="49">
        <f>R19931004</f>
        <v>0</v>
      </c>
    </row>
    <row r="219" spans="1:26" ht="12.75">
      <c r="A219" s="44">
        <f t="shared" si="60"/>
        <v>0</v>
      </c>
      <c r="B219" s="43">
        <f t="shared" si="61"/>
        <v>0</v>
      </c>
      <c r="C219" s="43">
        <f t="shared" si="62"/>
        <v>0</v>
      </c>
      <c r="D219" s="43">
        <f t="shared" si="63"/>
        <v>0</v>
      </c>
      <c r="E219" s="45">
        <f t="shared" si="64"/>
        <v>0</v>
      </c>
      <c r="F219" s="43">
        <f t="shared" si="65"/>
        <v>0</v>
      </c>
      <c r="G219" s="43">
        <f t="shared" si="66"/>
        <v>0</v>
      </c>
      <c r="H219" s="43">
        <f t="shared" si="67"/>
        <v>0</v>
      </c>
      <c r="I219" s="46">
        <f t="shared" si="68"/>
        <v>0</v>
      </c>
      <c r="J219" s="47">
        <f t="shared" si="69"/>
      </c>
      <c r="K219" s="43">
        <f t="shared" si="70"/>
        <v>0</v>
      </c>
      <c r="L219" s="43">
        <f t="shared" si="71"/>
        <v>0</v>
      </c>
      <c r="M219" s="43">
        <f t="shared" si="72"/>
        <v>0</v>
      </c>
      <c r="N219" s="43">
        <f t="shared" si="73"/>
        <v>0</v>
      </c>
      <c r="O219" s="43">
        <f t="shared" si="74"/>
        <v>0</v>
      </c>
      <c r="P219" s="43">
        <f t="shared" si="75"/>
        <v>0</v>
      </c>
      <c r="Q219" s="43">
        <f t="shared" si="76"/>
      </c>
      <c r="R219" s="43">
        <f t="shared" si="77"/>
        <v>0</v>
      </c>
      <c r="S219" s="43">
        <f t="shared" si="78"/>
        <v>0</v>
      </c>
      <c r="T219" s="43">
        <f t="shared" si="79"/>
        <v>0</v>
      </c>
      <c r="U219" s="43">
        <v>199</v>
      </c>
      <c r="V219" s="39" t="s">
        <v>457</v>
      </c>
      <c r="W219" s="50">
        <f>R19931051</f>
        <v>0</v>
      </c>
      <c r="X219" s="50">
        <f>R19931052</f>
        <v>0</v>
      </c>
      <c r="Y219" s="48" t="str">
        <f>R19931053</f>
        <v>x</v>
      </c>
      <c r="Z219" s="49">
        <f>R19931054</f>
        <v>0</v>
      </c>
    </row>
    <row r="220" spans="1:26" ht="12.75">
      <c r="A220" s="44">
        <f t="shared" si="60"/>
        <v>0</v>
      </c>
      <c r="B220" s="43">
        <f t="shared" si="61"/>
        <v>0</v>
      </c>
      <c r="C220" s="43">
        <f t="shared" si="62"/>
        <v>0</v>
      </c>
      <c r="D220" s="43">
        <f t="shared" si="63"/>
        <v>0</v>
      </c>
      <c r="E220" s="45">
        <f t="shared" si="64"/>
        <v>0</v>
      </c>
      <c r="F220" s="43">
        <f t="shared" si="65"/>
        <v>0</v>
      </c>
      <c r="G220" s="43">
        <f t="shared" si="66"/>
        <v>0</v>
      </c>
      <c r="H220" s="43">
        <f t="shared" si="67"/>
        <v>0</v>
      </c>
      <c r="I220" s="46">
        <f t="shared" si="68"/>
        <v>0</v>
      </c>
      <c r="J220" s="47">
        <f t="shared" si="69"/>
      </c>
      <c r="K220" s="43">
        <f t="shared" si="70"/>
        <v>0</v>
      </c>
      <c r="L220" s="43">
        <f t="shared" si="71"/>
        <v>0</v>
      </c>
      <c r="M220" s="43">
        <f t="shared" si="72"/>
        <v>0</v>
      </c>
      <c r="N220" s="43">
        <f t="shared" si="73"/>
        <v>0</v>
      </c>
      <c r="O220" s="43">
        <f t="shared" si="74"/>
        <v>0</v>
      </c>
      <c r="P220" s="43">
        <f t="shared" si="75"/>
        <v>0</v>
      </c>
      <c r="Q220" s="43">
        <f t="shared" si="76"/>
      </c>
      <c r="R220" s="43">
        <f t="shared" si="77"/>
        <v>0</v>
      </c>
      <c r="S220" s="43">
        <f t="shared" si="78"/>
        <v>0</v>
      </c>
      <c r="T220" s="43">
        <f t="shared" si="79"/>
        <v>0</v>
      </c>
      <c r="U220" s="43">
        <v>199</v>
      </c>
      <c r="V220" s="39" t="s">
        <v>459</v>
      </c>
      <c r="W220" s="50">
        <f>R19931101</f>
        <v>0</v>
      </c>
      <c r="X220" s="50">
        <f>R19931102</f>
        <v>0</v>
      </c>
      <c r="Y220" s="48" t="str">
        <f>R19931103</f>
        <v>x</v>
      </c>
      <c r="Z220" s="49">
        <f>R19931104</f>
        <v>0</v>
      </c>
    </row>
    <row r="221" spans="1:26" ht="12.75">
      <c r="A221" s="44">
        <f t="shared" si="60"/>
        <v>0</v>
      </c>
      <c r="B221" s="43">
        <f t="shared" si="61"/>
        <v>0</v>
      </c>
      <c r="C221" s="43">
        <f t="shared" si="62"/>
        <v>0</v>
      </c>
      <c r="D221" s="43">
        <f t="shared" si="63"/>
        <v>0</v>
      </c>
      <c r="E221" s="45">
        <f t="shared" si="64"/>
        <v>0</v>
      </c>
      <c r="F221" s="43">
        <f t="shared" si="65"/>
        <v>0</v>
      </c>
      <c r="G221" s="43">
        <f t="shared" si="66"/>
        <v>0</v>
      </c>
      <c r="H221" s="43">
        <f t="shared" si="67"/>
        <v>0</v>
      </c>
      <c r="I221" s="46">
        <f t="shared" si="68"/>
        <v>0</v>
      </c>
      <c r="J221" s="47">
        <f t="shared" si="69"/>
      </c>
      <c r="K221" s="43">
        <f t="shared" si="70"/>
        <v>0</v>
      </c>
      <c r="L221" s="43">
        <f t="shared" si="71"/>
        <v>0</v>
      </c>
      <c r="M221" s="43">
        <f t="shared" si="72"/>
        <v>0</v>
      </c>
      <c r="N221" s="43">
        <f t="shared" si="73"/>
        <v>0</v>
      </c>
      <c r="O221" s="43">
        <f t="shared" si="74"/>
        <v>0</v>
      </c>
      <c r="P221" s="43">
        <f t="shared" si="75"/>
        <v>0</v>
      </c>
      <c r="Q221" s="43">
        <f t="shared" si="76"/>
      </c>
      <c r="R221" s="43">
        <f t="shared" si="77"/>
        <v>0</v>
      </c>
      <c r="S221" s="43">
        <f t="shared" si="78"/>
        <v>0</v>
      </c>
      <c r="T221" s="43">
        <f t="shared" si="79"/>
        <v>0</v>
      </c>
      <c r="U221" s="43">
        <v>199</v>
      </c>
      <c r="V221" s="39" t="s">
        <v>461</v>
      </c>
      <c r="W221" s="50">
        <f>R19931151</f>
        <v>0</v>
      </c>
      <c r="X221" s="50">
        <f>R19931152</f>
        <v>0</v>
      </c>
      <c r="Y221" s="48" t="str">
        <f>R19931153</f>
        <v>x</v>
      </c>
      <c r="Z221" s="49">
        <f>R19931154</f>
        <v>0</v>
      </c>
    </row>
    <row r="222" spans="1:26" ht="12.75">
      <c r="A222" s="44">
        <f t="shared" si="60"/>
        <v>0</v>
      </c>
      <c r="B222" s="43">
        <f t="shared" si="61"/>
        <v>0</v>
      </c>
      <c r="C222" s="43">
        <f t="shared" si="62"/>
        <v>0</v>
      </c>
      <c r="D222" s="43">
        <f t="shared" si="63"/>
        <v>0</v>
      </c>
      <c r="E222" s="45">
        <f t="shared" si="64"/>
        <v>0</v>
      </c>
      <c r="F222" s="43">
        <f t="shared" si="65"/>
        <v>0</v>
      </c>
      <c r="G222" s="43">
        <f t="shared" si="66"/>
        <v>0</v>
      </c>
      <c r="H222" s="43">
        <f t="shared" si="67"/>
        <v>0</v>
      </c>
      <c r="I222" s="46">
        <f t="shared" si="68"/>
        <v>0</v>
      </c>
      <c r="J222" s="47">
        <f t="shared" si="69"/>
      </c>
      <c r="K222" s="43">
        <f t="shared" si="70"/>
        <v>0</v>
      </c>
      <c r="L222" s="43">
        <f t="shared" si="71"/>
        <v>0</v>
      </c>
      <c r="M222" s="43">
        <f t="shared" si="72"/>
        <v>0</v>
      </c>
      <c r="N222" s="43">
        <f t="shared" si="73"/>
        <v>0</v>
      </c>
      <c r="O222" s="43">
        <f t="shared" si="74"/>
        <v>0</v>
      </c>
      <c r="P222" s="43">
        <f t="shared" si="75"/>
        <v>0</v>
      </c>
      <c r="Q222" s="43">
        <f t="shared" si="76"/>
      </c>
      <c r="R222" s="43">
        <f t="shared" si="77"/>
        <v>0</v>
      </c>
      <c r="S222" s="43">
        <f t="shared" si="78"/>
        <v>0</v>
      </c>
      <c r="T222" s="43">
        <f t="shared" si="79"/>
        <v>0</v>
      </c>
      <c r="U222" s="43">
        <v>199</v>
      </c>
      <c r="V222" s="39" t="s">
        <v>462</v>
      </c>
      <c r="W222" s="50">
        <f>R19931201</f>
        <v>0</v>
      </c>
      <c r="X222" s="50">
        <f>R19931202</f>
        <v>0</v>
      </c>
      <c r="Y222" s="48" t="str">
        <f>R19931203</f>
        <v>x</v>
      </c>
      <c r="Z222" s="49">
        <f>R19931204</f>
        <v>0</v>
      </c>
    </row>
    <row r="223" spans="1:26" ht="12.75">
      <c r="A223" s="44">
        <f t="shared" si="60"/>
        <v>0</v>
      </c>
      <c r="B223" s="43">
        <f t="shared" si="61"/>
        <v>0</v>
      </c>
      <c r="C223" s="43">
        <f t="shared" si="62"/>
        <v>0</v>
      </c>
      <c r="D223" s="43">
        <f t="shared" si="63"/>
        <v>0</v>
      </c>
      <c r="E223" s="45">
        <f t="shared" si="64"/>
        <v>0</v>
      </c>
      <c r="F223" s="43">
        <f t="shared" si="65"/>
        <v>0</v>
      </c>
      <c r="G223" s="43">
        <f t="shared" si="66"/>
        <v>0</v>
      </c>
      <c r="H223" s="43">
        <f t="shared" si="67"/>
        <v>0</v>
      </c>
      <c r="I223" s="46">
        <f t="shared" si="68"/>
        <v>0</v>
      </c>
      <c r="J223" s="47">
        <f t="shared" si="69"/>
      </c>
      <c r="K223" s="43">
        <f t="shared" si="70"/>
        <v>0</v>
      </c>
      <c r="L223" s="43">
        <f t="shared" si="71"/>
        <v>0</v>
      </c>
      <c r="M223" s="43">
        <f t="shared" si="72"/>
        <v>0</v>
      </c>
      <c r="N223" s="43">
        <f t="shared" si="73"/>
        <v>0</v>
      </c>
      <c r="O223" s="43">
        <f t="shared" si="74"/>
        <v>0</v>
      </c>
      <c r="P223" s="43">
        <f t="shared" si="75"/>
        <v>0</v>
      </c>
      <c r="Q223" s="43">
        <f t="shared" si="76"/>
      </c>
      <c r="R223" s="43">
        <f t="shared" si="77"/>
        <v>0</v>
      </c>
      <c r="S223" s="43">
        <f t="shared" si="78"/>
        <v>0</v>
      </c>
      <c r="T223" s="43">
        <f t="shared" si="79"/>
        <v>0</v>
      </c>
      <c r="U223" s="43">
        <v>199</v>
      </c>
      <c r="V223" s="39" t="s">
        <v>464</v>
      </c>
      <c r="W223" s="50">
        <f>R19931251</f>
        <v>0</v>
      </c>
      <c r="X223" s="50">
        <f>R19931252</f>
        <v>0</v>
      </c>
      <c r="Y223" s="48" t="str">
        <f>R19931253</f>
        <v>x</v>
      </c>
      <c r="Z223" s="49">
        <f>R19931254</f>
        <v>0</v>
      </c>
    </row>
    <row r="224" spans="1:26" ht="12.75">
      <c r="A224" s="44">
        <f t="shared" si="60"/>
        <v>0</v>
      </c>
      <c r="B224" s="43">
        <f t="shared" si="61"/>
        <v>0</v>
      </c>
      <c r="C224" s="43">
        <f t="shared" si="62"/>
        <v>0</v>
      </c>
      <c r="D224" s="43">
        <f t="shared" si="63"/>
        <v>0</v>
      </c>
      <c r="E224" s="45">
        <f t="shared" si="64"/>
        <v>0</v>
      </c>
      <c r="F224" s="43">
        <f t="shared" si="65"/>
        <v>0</v>
      </c>
      <c r="G224" s="43">
        <f t="shared" si="66"/>
        <v>0</v>
      </c>
      <c r="H224" s="43">
        <f t="shared" si="67"/>
        <v>0</v>
      </c>
      <c r="I224" s="46">
        <f t="shared" si="68"/>
        <v>0</v>
      </c>
      <c r="J224" s="47">
        <f t="shared" si="69"/>
      </c>
      <c r="K224" s="43">
        <f t="shared" si="70"/>
        <v>0</v>
      </c>
      <c r="L224" s="43">
        <f t="shared" si="71"/>
        <v>0</v>
      </c>
      <c r="M224" s="43">
        <f t="shared" si="72"/>
        <v>0</v>
      </c>
      <c r="N224" s="43">
        <f t="shared" si="73"/>
        <v>0</v>
      </c>
      <c r="O224" s="43">
        <f t="shared" si="74"/>
        <v>0</v>
      </c>
      <c r="P224" s="43">
        <f t="shared" si="75"/>
        <v>0</v>
      </c>
      <c r="Q224" s="43">
        <f t="shared" si="76"/>
      </c>
      <c r="R224" s="43">
        <f t="shared" si="77"/>
        <v>0</v>
      </c>
      <c r="S224" s="43">
        <f t="shared" si="78"/>
        <v>0</v>
      </c>
      <c r="T224" s="43">
        <f t="shared" si="79"/>
        <v>0</v>
      </c>
      <c r="U224" s="43">
        <v>199</v>
      </c>
      <c r="V224" s="39" t="s">
        <v>466</v>
      </c>
      <c r="W224" s="50">
        <f>R19931301</f>
        <v>0</v>
      </c>
      <c r="X224" s="50">
        <f>R19931302</f>
        <v>0</v>
      </c>
      <c r="Y224" s="48" t="str">
        <f>R19931303</f>
        <v>x</v>
      </c>
      <c r="Z224" s="49">
        <f>R19931304</f>
        <v>0</v>
      </c>
    </row>
    <row r="225" spans="1:26" ht="12.75">
      <c r="A225" s="44">
        <f t="shared" si="60"/>
        <v>0</v>
      </c>
      <c r="B225" s="43">
        <f t="shared" si="61"/>
        <v>0</v>
      </c>
      <c r="C225" s="43">
        <f t="shared" si="62"/>
        <v>0</v>
      </c>
      <c r="D225" s="43">
        <f t="shared" si="63"/>
        <v>0</v>
      </c>
      <c r="E225" s="45">
        <f t="shared" si="64"/>
        <v>0</v>
      </c>
      <c r="F225" s="43">
        <f t="shared" si="65"/>
        <v>0</v>
      </c>
      <c r="G225" s="43">
        <f t="shared" si="66"/>
        <v>0</v>
      </c>
      <c r="H225" s="43">
        <f t="shared" si="67"/>
        <v>0</v>
      </c>
      <c r="I225" s="46">
        <f t="shared" si="68"/>
        <v>0</v>
      </c>
      <c r="J225" s="47">
        <f t="shared" si="69"/>
      </c>
      <c r="K225" s="43">
        <f t="shared" si="70"/>
        <v>0</v>
      </c>
      <c r="L225" s="43">
        <f t="shared" si="71"/>
        <v>0</v>
      </c>
      <c r="M225" s="43">
        <f t="shared" si="72"/>
        <v>0</v>
      </c>
      <c r="N225" s="43">
        <f t="shared" si="73"/>
        <v>0</v>
      </c>
      <c r="O225" s="43">
        <f t="shared" si="74"/>
        <v>0</v>
      </c>
      <c r="P225" s="43">
        <f t="shared" si="75"/>
        <v>0</v>
      </c>
      <c r="Q225" s="43">
        <f t="shared" si="76"/>
      </c>
      <c r="R225" s="43">
        <f t="shared" si="77"/>
        <v>0</v>
      </c>
      <c r="S225" s="43">
        <f t="shared" si="78"/>
        <v>0</v>
      </c>
      <c r="T225" s="43">
        <f t="shared" si="79"/>
        <v>0</v>
      </c>
      <c r="U225" s="43">
        <v>199</v>
      </c>
      <c r="V225" s="39" t="s">
        <v>468</v>
      </c>
      <c r="W225" s="50">
        <f>R19931351</f>
        <v>0</v>
      </c>
      <c r="X225" s="50">
        <f>R19931352</f>
        <v>0</v>
      </c>
      <c r="Y225" s="48" t="str">
        <f>R19931353</f>
        <v>x</v>
      </c>
      <c r="Z225" s="49">
        <f>R19931354</f>
        <v>0</v>
      </c>
    </row>
    <row r="226" spans="1:26" ht="12.75">
      <c r="A226" s="44">
        <f t="shared" si="60"/>
        <v>0</v>
      </c>
      <c r="B226" s="43">
        <f t="shared" si="61"/>
        <v>0</v>
      </c>
      <c r="C226" s="43">
        <f t="shared" si="62"/>
        <v>0</v>
      </c>
      <c r="D226" s="43">
        <f t="shared" si="63"/>
        <v>0</v>
      </c>
      <c r="E226" s="45">
        <f t="shared" si="64"/>
        <v>0</v>
      </c>
      <c r="F226" s="43">
        <f t="shared" si="65"/>
        <v>0</v>
      </c>
      <c r="G226" s="43">
        <f t="shared" si="66"/>
        <v>0</v>
      </c>
      <c r="H226" s="43">
        <f t="shared" si="67"/>
        <v>0</v>
      </c>
      <c r="I226" s="46">
        <f t="shared" si="68"/>
        <v>0</v>
      </c>
      <c r="J226" s="47">
        <f t="shared" si="69"/>
      </c>
      <c r="K226" s="43">
        <f t="shared" si="70"/>
        <v>0</v>
      </c>
      <c r="L226" s="43">
        <f t="shared" si="71"/>
        <v>0</v>
      </c>
      <c r="M226" s="43">
        <f t="shared" si="72"/>
        <v>0</v>
      </c>
      <c r="N226" s="43">
        <f t="shared" si="73"/>
        <v>0</v>
      </c>
      <c r="O226" s="43">
        <f t="shared" si="74"/>
        <v>0</v>
      </c>
      <c r="P226" s="43">
        <f t="shared" si="75"/>
        <v>0</v>
      </c>
      <c r="Q226" s="43">
        <f t="shared" si="76"/>
      </c>
      <c r="R226" s="43">
        <f t="shared" si="77"/>
        <v>0</v>
      </c>
      <c r="S226" s="43">
        <f t="shared" si="78"/>
        <v>0</v>
      </c>
      <c r="T226" s="43">
        <f t="shared" si="79"/>
        <v>0</v>
      </c>
      <c r="U226" s="43">
        <v>199</v>
      </c>
      <c r="V226" s="39" t="s">
        <v>469</v>
      </c>
      <c r="W226" s="48">
        <f>R19931991</f>
        <v>0</v>
      </c>
      <c r="X226" s="48">
        <f>R19931992</f>
        <v>0</v>
      </c>
      <c r="Y226" s="48" t="str">
        <f>R19931993</f>
        <v>x</v>
      </c>
      <c r="Z226" s="49">
        <f>R19931994</f>
        <v>0</v>
      </c>
    </row>
    <row r="227" spans="1:26" ht="12.75">
      <c r="A227" s="44">
        <f t="shared" si="60"/>
        <v>0</v>
      </c>
      <c r="B227" s="43">
        <f t="shared" si="61"/>
        <v>0</v>
      </c>
      <c r="C227" s="43">
        <f t="shared" si="62"/>
        <v>0</v>
      </c>
      <c r="D227" s="43">
        <f t="shared" si="63"/>
        <v>0</v>
      </c>
      <c r="E227" s="45">
        <f t="shared" si="64"/>
        <v>0</v>
      </c>
      <c r="F227" s="43">
        <f t="shared" si="65"/>
        <v>0</v>
      </c>
      <c r="G227" s="43">
        <f t="shared" si="66"/>
        <v>0</v>
      </c>
      <c r="H227" s="43">
        <f t="shared" si="67"/>
        <v>0</v>
      </c>
      <c r="I227" s="46">
        <f t="shared" si="68"/>
        <v>0</v>
      </c>
      <c r="J227" s="47">
        <f t="shared" si="69"/>
      </c>
      <c r="K227" s="43">
        <f t="shared" si="70"/>
        <v>0</v>
      </c>
      <c r="L227" s="43">
        <f t="shared" si="71"/>
        <v>0</v>
      </c>
      <c r="M227" s="43">
        <f t="shared" si="72"/>
        <v>0</v>
      </c>
      <c r="N227" s="43">
        <f t="shared" si="73"/>
        <v>0</v>
      </c>
      <c r="O227" s="43">
        <f t="shared" si="74"/>
        <v>0</v>
      </c>
      <c r="P227" s="43">
        <f t="shared" si="75"/>
        <v>0</v>
      </c>
      <c r="Q227" s="43">
        <f t="shared" si="76"/>
      </c>
      <c r="R227" s="43">
        <f t="shared" si="77"/>
        <v>0</v>
      </c>
      <c r="S227" s="43">
        <f t="shared" si="78"/>
        <v>0</v>
      </c>
      <c r="T227" s="43">
        <f t="shared" si="79"/>
        <v>0</v>
      </c>
      <c r="U227" s="43">
        <v>199</v>
      </c>
      <c r="V227" s="39" t="s">
        <v>471</v>
      </c>
      <c r="W227" s="50">
        <f>R19932001</f>
        <v>0</v>
      </c>
      <c r="X227" s="50">
        <f>R19932002</f>
        <v>0</v>
      </c>
      <c r="Y227" s="48" t="str">
        <f>R19932003</f>
        <v>x</v>
      </c>
      <c r="Z227" s="49">
        <f>R19932004</f>
        <v>0</v>
      </c>
    </row>
    <row r="228" spans="1:26" ht="12.75">
      <c r="A228" s="44">
        <f t="shared" si="60"/>
        <v>0</v>
      </c>
      <c r="B228" s="43">
        <f t="shared" si="61"/>
        <v>0</v>
      </c>
      <c r="C228" s="43">
        <f t="shared" si="62"/>
        <v>0</v>
      </c>
      <c r="D228" s="43">
        <f t="shared" si="63"/>
        <v>0</v>
      </c>
      <c r="E228" s="45">
        <f t="shared" si="64"/>
        <v>0</v>
      </c>
      <c r="F228" s="43">
        <f t="shared" si="65"/>
        <v>0</v>
      </c>
      <c r="G228" s="43">
        <f t="shared" si="66"/>
        <v>0</v>
      </c>
      <c r="H228" s="43">
        <f t="shared" si="67"/>
        <v>0</v>
      </c>
      <c r="I228" s="46">
        <f t="shared" si="68"/>
        <v>0</v>
      </c>
      <c r="J228" s="47">
        <f t="shared" si="69"/>
      </c>
      <c r="K228" s="43">
        <f t="shared" si="70"/>
        <v>0</v>
      </c>
      <c r="L228" s="43">
        <f t="shared" si="71"/>
        <v>0</v>
      </c>
      <c r="M228" s="43">
        <f t="shared" si="72"/>
        <v>0</v>
      </c>
      <c r="N228" s="43">
        <f t="shared" si="73"/>
        <v>0</v>
      </c>
      <c r="O228" s="43">
        <f t="shared" si="74"/>
        <v>0</v>
      </c>
      <c r="P228" s="43">
        <f t="shared" si="75"/>
        <v>0</v>
      </c>
      <c r="Q228" s="43">
        <f t="shared" si="76"/>
      </c>
      <c r="R228" s="43">
        <f t="shared" si="77"/>
        <v>0</v>
      </c>
      <c r="S228" s="43">
        <f t="shared" si="78"/>
        <v>0</v>
      </c>
      <c r="T228" s="43">
        <f t="shared" si="79"/>
        <v>0</v>
      </c>
      <c r="U228" s="43">
        <v>199</v>
      </c>
      <c r="V228" s="39" t="s">
        <v>473</v>
      </c>
      <c r="W228" s="50">
        <f>R19932021</f>
        <v>0</v>
      </c>
      <c r="X228" s="50">
        <f>R19932022</f>
        <v>0</v>
      </c>
      <c r="Y228" s="48" t="str">
        <f>R19932023</f>
        <v>x</v>
      </c>
      <c r="Z228" s="49">
        <f>R19932024</f>
        <v>0</v>
      </c>
    </row>
    <row r="229" spans="1:26" ht="12.75">
      <c r="A229" s="44">
        <f t="shared" si="60"/>
        <v>0</v>
      </c>
      <c r="B229" s="43">
        <f t="shared" si="61"/>
        <v>0</v>
      </c>
      <c r="C229" s="43">
        <f t="shared" si="62"/>
        <v>0</v>
      </c>
      <c r="D229" s="43">
        <f t="shared" si="63"/>
        <v>0</v>
      </c>
      <c r="E229" s="45">
        <f t="shared" si="64"/>
        <v>0</v>
      </c>
      <c r="F229" s="43">
        <f t="shared" si="65"/>
        <v>0</v>
      </c>
      <c r="G229" s="43">
        <f t="shared" si="66"/>
        <v>0</v>
      </c>
      <c r="H229" s="43">
        <f t="shared" si="67"/>
        <v>0</v>
      </c>
      <c r="I229" s="46">
        <f t="shared" si="68"/>
        <v>0</v>
      </c>
      <c r="J229" s="47">
        <f t="shared" si="69"/>
      </c>
      <c r="K229" s="43">
        <f t="shared" si="70"/>
        <v>0</v>
      </c>
      <c r="L229" s="43">
        <f t="shared" si="71"/>
        <v>0</v>
      </c>
      <c r="M229" s="43">
        <f t="shared" si="72"/>
        <v>0</v>
      </c>
      <c r="N229" s="43">
        <f t="shared" si="73"/>
        <v>0</v>
      </c>
      <c r="O229" s="43">
        <f t="shared" si="74"/>
        <v>0</v>
      </c>
      <c r="P229" s="43">
        <f t="shared" si="75"/>
        <v>0</v>
      </c>
      <c r="Q229" s="43">
        <f t="shared" si="76"/>
      </c>
      <c r="R229" s="43">
        <f t="shared" si="77"/>
        <v>0</v>
      </c>
      <c r="S229" s="43">
        <f t="shared" si="78"/>
        <v>0</v>
      </c>
      <c r="T229" s="43">
        <f t="shared" si="79"/>
        <v>0</v>
      </c>
      <c r="U229" s="43">
        <v>199</v>
      </c>
      <c r="V229" s="39" t="s">
        <v>475</v>
      </c>
      <c r="W229" s="50">
        <f>R19932031</f>
        <v>0</v>
      </c>
      <c r="X229" s="50">
        <f>R19932032</f>
        <v>0</v>
      </c>
      <c r="Y229" s="48" t="str">
        <f>R19932033</f>
        <v>x</v>
      </c>
      <c r="Z229" s="49">
        <f>R19932034</f>
        <v>0</v>
      </c>
    </row>
    <row r="230" spans="1:26" ht="12.75">
      <c r="A230" s="44">
        <f t="shared" si="60"/>
        <v>0</v>
      </c>
      <c r="B230" s="43">
        <f t="shared" si="61"/>
        <v>0</v>
      </c>
      <c r="C230" s="43">
        <f t="shared" si="62"/>
        <v>0</v>
      </c>
      <c r="D230" s="43">
        <f t="shared" si="63"/>
        <v>0</v>
      </c>
      <c r="E230" s="45">
        <f t="shared" si="64"/>
        <v>0</v>
      </c>
      <c r="F230" s="43">
        <f t="shared" si="65"/>
        <v>0</v>
      </c>
      <c r="G230" s="43">
        <f t="shared" si="66"/>
        <v>0</v>
      </c>
      <c r="H230" s="43">
        <f t="shared" si="67"/>
        <v>0</v>
      </c>
      <c r="I230" s="46">
        <f t="shared" si="68"/>
        <v>0</v>
      </c>
      <c r="J230" s="47">
        <f t="shared" si="69"/>
      </c>
      <c r="K230" s="43">
        <f t="shared" si="70"/>
        <v>0</v>
      </c>
      <c r="L230" s="43">
        <f t="shared" si="71"/>
        <v>0</v>
      </c>
      <c r="M230" s="43">
        <f t="shared" si="72"/>
        <v>0</v>
      </c>
      <c r="N230" s="43">
        <f t="shared" si="73"/>
        <v>0</v>
      </c>
      <c r="O230" s="43">
        <f t="shared" si="74"/>
        <v>0</v>
      </c>
      <c r="P230" s="43">
        <f t="shared" si="75"/>
        <v>0</v>
      </c>
      <c r="Q230" s="43">
        <f t="shared" si="76"/>
      </c>
      <c r="R230" s="43">
        <f t="shared" si="77"/>
        <v>0</v>
      </c>
      <c r="S230" s="43">
        <f t="shared" si="78"/>
        <v>0</v>
      </c>
      <c r="T230" s="43">
        <f t="shared" si="79"/>
        <v>0</v>
      </c>
      <c r="U230" s="43">
        <v>199</v>
      </c>
      <c r="V230" s="39" t="s">
        <v>477</v>
      </c>
      <c r="W230" s="50">
        <f>R19932041</f>
        <v>0</v>
      </c>
      <c r="X230" s="50">
        <f>R19932042</f>
        <v>0</v>
      </c>
      <c r="Y230" s="48" t="str">
        <f>R19932043</f>
        <v>x</v>
      </c>
      <c r="Z230" s="49">
        <f>R19932044</f>
        <v>0</v>
      </c>
    </row>
    <row r="231" spans="1:26" ht="12.75">
      <c r="A231" s="44">
        <f t="shared" si="60"/>
        <v>0</v>
      </c>
      <c r="B231" s="43">
        <f t="shared" si="61"/>
        <v>0</v>
      </c>
      <c r="C231" s="43">
        <f t="shared" si="62"/>
        <v>0</v>
      </c>
      <c r="D231" s="43">
        <f t="shared" si="63"/>
        <v>0</v>
      </c>
      <c r="E231" s="45">
        <f t="shared" si="64"/>
        <v>0</v>
      </c>
      <c r="F231" s="43">
        <f t="shared" si="65"/>
        <v>0</v>
      </c>
      <c r="G231" s="43">
        <f t="shared" si="66"/>
        <v>0</v>
      </c>
      <c r="H231" s="43">
        <f t="shared" si="67"/>
        <v>0</v>
      </c>
      <c r="I231" s="46">
        <f t="shared" si="68"/>
        <v>0</v>
      </c>
      <c r="J231" s="47">
        <f t="shared" si="69"/>
      </c>
      <c r="K231" s="43">
        <f t="shared" si="70"/>
        <v>0</v>
      </c>
      <c r="L231" s="43">
        <f t="shared" si="71"/>
        <v>0</v>
      </c>
      <c r="M231" s="43">
        <f t="shared" si="72"/>
        <v>0</v>
      </c>
      <c r="N231" s="43">
        <f t="shared" si="73"/>
        <v>0</v>
      </c>
      <c r="O231" s="43">
        <f t="shared" si="74"/>
        <v>0</v>
      </c>
      <c r="P231" s="43">
        <f t="shared" si="75"/>
        <v>0</v>
      </c>
      <c r="Q231" s="43">
        <f t="shared" si="76"/>
      </c>
      <c r="R231" s="43">
        <f t="shared" si="77"/>
        <v>0</v>
      </c>
      <c r="S231" s="43">
        <f t="shared" si="78"/>
        <v>0</v>
      </c>
      <c r="T231" s="43">
        <f t="shared" si="79"/>
        <v>0</v>
      </c>
      <c r="U231" s="43">
        <v>199</v>
      </c>
      <c r="V231" s="39" t="s">
        <v>479</v>
      </c>
      <c r="W231" s="50">
        <f>R19932051</f>
        <v>0</v>
      </c>
      <c r="X231" s="50">
        <f>R19932052</f>
        <v>0</v>
      </c>
      <c r="Y231" s="48" t="str">
        <f>R19932053</f>
        <v>x</v>
      </c>
      <c r="Z231" s="49">
        <f>R19932054</f>
        <v>0</v>
      </c>
    </row>
    <row r="232" spans="1:26" ht="12.75">
      <c r="A232" s="44">
        <f t="shared" si="60"/>
        <v>0</v>
      </c>
      <c r="B232" s="43">
        <f t="shared" si="61"/>
        <v>0</v>
      </c>
      <c r="C232" s="43">
        <f t="shared" si="62"/>
        <v>0</v>
      </c>
      <c r="D232" s="43">
        <f t="shared" si="63"/>
        <v>0</v>
      </c>
      <c r="E232" s="45">
        <f t="shared" si="64"/>
        <v>0</v>
      </c>
      <c r="F232" s="43">
        <f t="shared" si="65"/>
        <v>0</v>
      </c>
      <c r="G232" s="43">
        <f t="shared" si="66"/>
        <v>0</v>
      </c>
      <c r="H232" s="43">
        <f t="shared" si="67"/>
        <v>0</v>
      </c>
      <c r="I232" s="46">
        <f t="shared" si="68"/>
        <v>0</v>
      </c>
      <c r="J232" s="47">
        <f t="shared" si="69"/>
      </c>
      <c r="K232" s="43">
        <f t="shared" si="70"/>
        <v>0</v>
      </c>
      <c r="L232" s="43">
        <f t="shared" si="71"/>
        <v>0</v>
      </c>
      <c r="M232" s="43">
        <f t="shared" si="72"/>
        <v>0</v>
      </c>
      <c r="N232" s="43">
        <f t="shared" si="73"/>
        <v>0</v>
      </c>
      <c r="O232" s="43">
        <f t="shared" si="74"/>
        <v>0</v>
      </c>
      <c r="P232" s="43">
        <f t="shared" si="75"/>
        <v>0</v>
      </c>
      <c r="Q232" s="43">
        <f t="shared" si="76"/>
      </c>
      <c r="R232" s="43">
        <f t="shared" si="77"/>
        <v>0</v>
      </c>
      <c r="S232" s="43">
        <f t="shared" si="78"/>
        <v>0</v>
      </c>
      <c r="T232" s="43">
        <f t="shared" si="79"/>
        <v>0</v>
      </c>
      <c r="U232" s="43">
        <v>199</v>
      </c>
      <c r="V232" s="39" t="s">
        <v>481</v>
      </c>
      <c r="W232" s="50">
        <f>R19932061</f>
        <v>0</v>
      </c>
      <c r="X232" s="50">
        <f>R19932062</f>
        <v>0</v>
      </c>
      <c r="Y232" s="48" t="str">
        <f>R19932063</f>
        <v>x</v>
      </c>
      <c r="Z232" s="49">
        <f>R19932064</f>
        <v>0</v>
      </c>
    </row>
    <row r="233" spans="1:26" ht="12.75">
      <c r="A233" s="44">
        <f t="shared" si="60"/>
        <v>0</v>
      </c>
      <c r="B233" s="43">
        <f t="shared" si="61"/>
        <v>0</v>
      </c>
      <c r="C233" s="43">
        <f t="shared" si="62"/>
        <v>0</v>
      </c>
      <c r="D233" s="43">
        <f t="shared" si="63"/>
        <v>0</v>
      </c>
      <c r="E233" s="45">
        <f t="shared" si="64"/>
        <v>0</v>
      </c>
      <c r="F233" s="43">
        <f t="shared" si="65"/>
        <v>0</v>
      </c>
      <c r="G233" s="43">
        <f t="shared" si="66"/>
        <v>0</v>
      </c>
      <c r="H233" s="43">
        <f t="shared" si="67"/>
        <v>0</v>
      </c>
      <c r="I233" s="46">
        <f t="shared" si="68"/>
        <v>0</v>
      </c>
      <c r="J233" s="47">
        <f t="shared" si="69"/>
      </c>
      <c r="K233" s="43">
        <f t="shared" si="70"/>
        <v>0</v>
      </c>
      <c r="L233" s="43">
        <f t="shared" si="71"/>
        <v>0</v>
      </c>
      <c r="M233" s="43">
        <f t="shared" si="72"/>
        <v>0</v>
      </c>
      <c r="N233" s="43">
        <f t="shared" si="73"/>
        <v>0</v>
      </c>
      <c r="O233" s="43">
        <f t="shared" si="74"/>
        <v>0</v>
      </c>
      <c r="P233" s="43">
        <f t="shared" si="75"/>
        <v>0</v>
      </c>
      <c r="Q233" s="43">
        <f t="shared" si="76"/>
      </c>
      <c r="R233" s="43">
        <f t="shared" si="77"/>
        <v>0</v>
      </c>
      <c r="S233" s="43">
        <f t="shared" si="78"/>
        <v>0</v>
      </c>
      <c r="T233" s="43">
        <f t="shared" si="79"/>
        <v>0</v>
      </c>
      <c r="U233" s="43">
        <v>199</v>
      </c>
      <c r="V233" s="39" t="s">
        <v>483</v>
      </c>
      <c r="W233" s="50">
        <f>R19932111</f>
        <v>0</v>
      </c>
      <c r="X233" s="50">
        <f>R19932112</f>
        <v>0</v>
      </c>
      <c r="Y233" s="48" t="str">
        <f>R19932113</f>
        <v>x</v>
      </c>
      <c r="Z233" s="49">
        <f>R19932114</f>
        <v>0</v>
      </c>
    </row>
    <row r="234" spans="1:26" ht="12.75">
      <c r="A234" s="44">
        <f t="shared" si="60"/>
        <v>0</v>
      </c>
      <c r="B234" s="43">
        <f t="shared" si="61"/>
        <v>0</v>
      </c>
      <c r="C234" s="43">
        <f t="shared" si="62"/>
        <v>0</v>
      </c>
      <c r="D234" s="43">
        <f t="shared" si="63"/>
        <v>0</v>
      </c>
      <c r="E234" s="45">
        <f t="shared" si="64"/>
        <v>0</v>
      </c>
      <c r="F234" s="43">
        <f t="shared" si="65"/>
        <v>0</v>
      </c>
      <c r="G234" s="43">
        <f t="shared" si="66"/>
        <v>0</v>
      </c>
      <c r="H234" s="43">
        <f t="shared" si="67"/>
        <v>0</v>
      </c>
      <c r="I234" s="46">
        <f t="shared" si="68"/>
        <v>0</v>
      </c>
      <c r="J234" s="47">
        <f t="shared" si="69"/>
      </c>
      <c r="K234" s="43">
        <f t="shared" si="70"/>
        <v>0</v>
      </c>
      <c r="L234" s="43">
        <f t="shared" si="71"/>
        <v>0</v>
      </c>
      <c r="M234" s="43">
        <f t="shared" si="72"/>
        <v>0</v>
      </c>
      <c r="N234" s="43">
        <f t="shared" si="73"/>
        <v>0</v>
      </c>
      <c r="O234" s="43">
        <f t="shared" si="74"/>
        <v>0</v>
      </c>
      <c r="P234" s="43">
        <f t="shared" si="75"/>
        <v>0</v>
      </c>
      <c r="Q234" s="43">
        <f t="shared" si="76"/>
      </c>
      <c r="R234" s="43">
        <f t="shared" si="77"/>
        <v>0</v>
      </c>
      <c r="S234" s="43">
        <f t="shared" si="78"/>
        <v>0</v>
      </c>
      <c r="T234" s="43">
        <f t="shared" si="79"/>
        <v>0</v>
      </c>
      <c r="U234" s="43">
        <v>199</v>
      </c>
      <c r="V234" s="39" t="s">
        <v>485</v>
      </c>
      <c r="W234" s="50">
        <f>R19932121</f>
        <v>0</v>
      </c>
      <c r="X234" s="50">
        <f>R19932122</f>
        <v>0</v>
      </c>
      <c r="Y234" s="48" t="str">
        <f>R19932123</f>
        <v>x</v>
      </c>
      <c r="Z234" s="49">
        <f>R19932124</f>
        <v>0</v>
      </c>
    </row>
    <row r="235" spans="1:26" ht="12.75">
      <c r="A235" s="44">
        <f t="shared" si="60"/>
        <v>0</v>
      </c>
      <c r="B235" s="43">
        <f t="shared" si="61"/>
        <v>0</v>
      </c>
      <c r="C235" s="43">
        <f t="shared" si="62"/>
        <v>0</v>
      </c>
      <c r="D235" s="43">
        <f t="shared" si="63"/>
        <v>0</v>
      </c>
      <c r="E235" s="45">
        <f t="shared" si="64"/>
        <v>0</v>
      </c>
      <c r="F235" s="43">
        <f t="shared" si="65"/>
        <v>0</v>
      </c>
      <c r="G235" s="43">
        <f t="shared" si="66"/>
        <v>0</v>
      </c>
      <c r="H235" s="43">
        <f t="shared" si="67"/>
        <v>0</v>
      </c>
      <c r="I235" s="46">
        <f t="shared" si="68"/>
        <v>0</v>
      </c>
      <c r="J235" s="47">
        <f t="shared" si="69"/>
      </c>
      <c r="K235" s="43">
        <f t="shared" si="70"/>
        <v>0</v>
      </c>
      <c r="L235" s="43">
        <f t="shared" si="71"/>
        <v>0</v>
      </c>
      <c r="M235" s="43">
        <f t="shared" si="72"/>
        <v>0</v>
      </c>
      <c r="N235" s="43">
        <f t="shared" si="73"/>
        <v>0</v>
      </c>
      <c r="O235" s="43">
        <f t="shared" si="74"/>
        <v>0</v>
      </c>
      <c r="P235" s="43">
        <f t="shared" si="75"/>
        <v>0</v>
      </c>
      <c r="Q235" s="43">
        <f t="shared" si="76"/>
      </c>
      <c r="R235" s="43">
        <f t="shared" si="77"/>
        <v>0</v>
      </c>
      <c r="S235" s="43">
        <f t="shared" si="78"/>
        <v>0</v>
      </c>
      <c r="T235" s="43">
        <f t="shared" si="79"/>
        <v>0</v>
      </c>
      <c r="U235" s="43">
        <v>199</v>
      </c>
      <c r="V235" s="39" t="s">
        <v>487</v>
      </c>
      <c r="W235" s="50">
        <f>R19932131</f>
        <v>0</v>
      </c>
      <c r="X235" s="50">
        <f>R19932132</f>
        <v>0</v>
      </c>
      <c r="Y235" s="48" t="str">
        <f>R19932133</f>
        <v>x</v>
      </c>
      <c r="Z235" s="49">
        <f>R19932134</f>
        <v>0</v>
      </c>
    </row>
    <row r="236" spans="1:26" ht="12.75">
      <c r="A236" s="44">
        <f t="shared" si="60"/>
        <v>0</v>
      </c>
      <c r="B236" s="43">
        <f t="shared" si="61"/>
        <v>0</v>
      </c>
      <c r="C236" s="43">
        <f t="shared" si="62"/>
        <v>0</v>
      </c>
      <c r="D236" s="43">
        <f t="shared" si="63"/>
        <v>0</v>
      </c>
      <c r="E236" s="45">
        <f t="shared" si="64"/>
        <v>0</v>
      </c>
      <c r="F236" s="43">
        <f t="shared" si="65"/>
        <v>0</v>
      </c>
      <c r="G236" s="43">
        <f t="shared" si="66"/>
        <v>0</v>
      </c>
      <c r="H236" s="43">
        <f t="shared" si="67"/>
        <v>0</v>
      </c>
      <c r="I236" s="46">
        <f t="shared" si="68"/>
        <v>0</v>
      </c>
      <c r="J236" s="47">
        <f t="shared" si="69"/>
      </c>
      <c r="K236" s="43">
        <f t="shared" si="70"/>
        <v>0</v>
      </c>
      <c r="L236" s="43">
        <f t="shared" si="71"/>
        <v>0</v>
      </c>
      <c r="M236" s="43">
        <f t="shared" si="72"/>
        <v>0</v>
      </c>
      <c r="N236" s="43">
        <f t="shared" si="73"/>
        <v>0</v>
      </c>
      <c r="O236" s="43">
        <f t="shared" si="74"/>
        <v>0</v>
      </c>
      <c r="P236" s="43">
        <f t="shared" si="75"/>
        <v>0</v>
      </c>
      <c r="Q236" s="43">
        <f t="shared" si="76"/>
      </c>
      <c r="R236" s="43">
        <f t="shared" si="77"/>
        <v>0</v>
      </c>
      <c r="S236" s="43">
        <f t="shared" si="78"/>
        <v>0</v>
      </c>
      <c r="T236" s="43">
        <f t="shared" si="79"/>
        <v>0</v>
      </c>
      <c r="U236" s="43">
        <v>199</v>
      </c>
      <c r="V236" s="39" t="s">
        <v>489</v>
      </c>
      <c r="W236" s="50">
        <f>R19932141</f>
        <v>0</v>
      </c>
      <c r="X236" s="50">
        <f>R19932142</f>
        <v>0</v>
      </c>
      <c r="Y236" s="48" t="str">
        <f>R19932143</f>
        <v>x</v>
      </c>
      <c r="Z236" s="49">
        <f>R19932144</f>
        <v>0</v>
      </c>
    </row>
    <row r="237" spans="1:26" ht="12.75">
      <c r="A237" s="44">
        <f t="shared" si="60"/>
        <v>0</v>
      </c>
      <c r="B237" s="43">
        <f t="shared" si="61"/>
        <v>0</v>
      </c>
      <c r="C237" s="43">
        <f t="shared" si="62"/>
        <v>0</v>
      </c>
      <c r="D237" s="43">
        <f t="shared" si="63"/>
        <v>0</v>
      </c>
      <c r="E237" s="45">
        <f t="shared" si="64"/>
        <v>0</v>
      </c>
      <c r="F237" s="43">
        <f t="shared" si="65"/>
        <v>0</v>
      </c>
      <c r="G237" s="43">
        <f t="shared" si="66"/>
        <v>0</v>
      </c>
      <c r="H237" s="43">
        <f t="shared" si="67"/>
        <v>0</v>
      </c>
      <c r="I237" s="46">
        <f t="shared" si="68"/>
        <v>0</v>
      </c>
      <c r="J237" s="47">
        <f t="shared" si="69"/>
      </c>
      <c r="K237" s="43">
        <f t="shared" si="70"/>
        <v>0</v>
      </c>
      <c r="L237" s="43">
        <f t="shared" si="71"/>
        <v>0</v>
      </c>
      <c r="M237" s="43">
        <f t="shared" si="72"/>
        <v>0</v>
      </c>
      <c r="N237" s="43">
        <f t="shared" si="73"/>
        <v>0</v>
      </c>
      <c r="O237" s="43">
        <f t="shared" si="74"/>
        <v>0</v>
      </c>
      <c r="P237" s="43">
        <f t="shared" si="75"/>
        <v>0</v>
      </c>
      <c r="Q237" s="43">
        <f t="shared" si="76"/>
      </c>
      <c r="R237" s="43">
        <f t="shared" si="77"/>
        <v>0</v>
      </c>
      <c r="S237" s="43">
        <f t="shared" si="78"/>
        <v>0</v>
      </c>
      <c r="T237" s="43">
        <f t="shared" si="79"/>
        <v>0</v>
      </c>
      <c r="U237" s="43">
        <v>199</v>
      </c>
      <c r="V237" s="39" t="s">
        <v>491</v>
      </c>
      <c r="W237" s="50">
        <f>R19932151</f>
        <v>0</v>
      </c>
      <c r="X237" s="50">
        <f>R19932152</f>
        <v>0</v>
      </c>
      <c r="Y237" s="48" t="str">
        <f>R19932153</f>
        <v>x</v>
      </c>
      <c r="Z237" s="49">
        <f>R19932154</f>
        <v>0</v>
      </c>
    </row>
    <row r="238" spans="1:26" ht="12.75">
      <c r="A238" s="44">
        <f t="shared" si="60"/>
        <v>0</v>
      </c>
      <c r="B238" s="43">
        <f t="shared" si="61"/>
        <v>0</v>
      </c>
      <c r="C238" s="43">
        <f t="shared" si="62"/>
        <v>0</v>
      </c>
      <c r="D238" s="43">
        <f t="shared" si="63"/>
        <v>0</v>
      </c>
      <c r="E238" s="45">
        <f t="shared" si="64"/>
        <v>0</v>
      </c>
      <c r="F238" s="43">
        <f t="shared" si="65"/>
        <v>0</v>
      </c>
      <c r="G238" s="43">
        <f t="shared" si="66"/>
        <v>0</v>
      </c>
      <c r="H238" s="43">
        <f t="shared" si="67"/>
        <v>0</v>
      </c>
      <c r="I238" s="46">
        <f t="shared" si="68"/>
        <v>0</v>
      </c>
      <c r="J238" s="47">
        <f t="shared" si="69"/>
      </c>
      <c r="K238" s="43">
        <f t="shared" si="70"/>
        <v>0</v>
      </c>
      <c r="L238" s="43">
        <f t="shared" si="71"/>
        <v>0</v>
      </c>
      <c r="M238" s="43">
        <f t="shared" si="72"/>
        <v>0</v>
      </c>
      <c r="N238" s="43">
        <f t="shared" si="73"/>
        <v>0</v>
      </c>
      <c r="O238" s="43">
        <f t="shared" si="74"/>
        <v>0</v>
      </c>
      <c r="P238" s="43">
        <f t="shared" si="75"/>
        <v>0</v>
      </c>
      <c r="Q238" s="43">
        <f t="shared" si="76"/>
      </c>
      <c r="R238" s="43">
        <f t="shared" si="77"/>
        <v>0</v>
      </c>
      <c r="S238" s="43">
        <f t="shared" si="78"/>
        <v>0</v>
      </c>
      <c r="T238" s="43">
        <f t="shared" si="79"/>
        <v>0</v>
      </c>
      <c r="U238" s="43">
        <v>199</v>
      </c>
      <c r="V238" s="39" t="s">
        <v>493</v>
      </c>
      <c r="W238" s="50">
        <f>R19940101</f>
        <v>0</v>
      </c>
      <c r="X238" s="50">
        <f>R19940102</f>
        <v>0</v>
      </c>
      <c r="Y238" s="48" t="str">
        <f>R19940103</f>
        <v>x</v>
      </c>
      <c r="Z238" s="49">
        <f>R19940104</f>
        <v>0</v>
      </c>
    </row>
    <row r="239" spans="1:26" ht="12.75">
      <c r="A239" s="44">
        <f t="shared" si="60"/>
        <v>0</v>
      </c>
      <c r="B239" s="43">
        <f t="shared" si="61"/>
        <v>0</v>
      </c>
      <c r="C239" s="43">
        <f t="shared" si="62"/>
        <v>0</v>
      </c>
      <c r="D239" s="43">
        <f t="shared" si="63"/>
        <v>0</v>
      </c>
      <c r="E239" s="45">
        <f t="shared" si="64"/>
        <v>0</v>
      </c>
      <c r="F239" s="43">
        <f t="shared" si="65"/>
        <v>0</v>
      </c>
      <c r="G239" s="43">
        <f t="shared" si="66"/>
        <v>0</v>
      </c>
      <c r="H239" s="43">
        <f t="shared" si="67"/>
        <v>0</v>
      </c>
      <c r="I239" s="46">
        <f t="shared" si="68"/>
        <v>0</v>
      </c>
      <c r="J239" s="47">
        <f t="shared" si="69"/>
      </c>
      <c r="K239" s="43">
        <f t="shared" si="70"/>
        <v>0</v>
      </c>
      <c r="L239" s="43">
        <f t="shared" si="71"/>
        <v>0</v>
      </c>
      <c r="M239" s="43">
        <f t="shared" si="72"/>
        <v>0</v>
      </c>
      <c r="N239" s="43">
        <f t="shared" si="73"/>
        <v>0</v>
      </c>
      <c r="O239" s="43">
        <f t="shared" si="74"/>
        <v>0</v>
      </c>
      <c r="P239" s="43">
        <f t="shared" si="75"/>
        <v>0</v>
      </c>
      <c r="Q239" s="43">
        <f t="shared" si="76"/>
      </c>
      <c r="R239" s="43">
        <f t="shared" si="77"/>
        <v>0</v>
      </c>
      <c r="S239" s="43">
        <f t="shared" si="78"/>
        <v>0</v>
      </c>
      <c r="T239" s="43">
        <f t="shared" si="79"/>
        <v>0</v>
      </c>
      <c r="U239" s="43">
        <v>199</v>
      </c>
      <c r="V239" s="39" t="s">
        <v>495</v>
      </c>
      <c r="W239" s="50">
        <f>R19940201</f>
        <v>0</v>
      </c>
      <c r="X239" s="50">
        <f>R19940202</f>
        <v>0</v>
      </c>
      <c r="Y239" s="48" t="str">
        <f>R19940203</f>
        <v>x</v>
      </c>
      <c r="Z239" s="49">
        <f>R19940204</f>
        <v>0</v>
      </c>
    </row>
    <row r="240" spans="1:26" ht="12.75">
      <c r="A240" s="44">
        <f t="shared" si="60"/>
        <v>0</v>
      </c>
      <c r="B240" s="43">
        <f t="shared" si="61"/>
        <v>0</v>
      </c>
      <c r="C240" s="43">
        <f t="shared" si="62"/>
        <v>0</v>
      </c>
      <c r="D240" s="43">
        <f t="shared" si="63"/>
        <v>0</v>
      </c>
      <c r="E240" s="45">
        <f t="shared" si="64"/>
        <v>0</v>
      </c>
      <c r="F240" s="43">
        <f t="shared" si="65"/>
        <v>0</v>
      </c>
      <c r="G240" s="43">
        <f t="shared" si="66"/>
        <v>0</v>
      </c>
      <c r="H240" s="43">
        <f t="shared" si="67"/>
        <v>0</v>
      </c>
      <c r="I240" s="46">
        <f t="shared" si="68"/>
        <v>0</v>
      </c>
      <c r="J240" s="47">
        <f t="shared" si="69"/>
      </c>
      <c r="K240" s="43">
        <f t="shared" si="70"/>
        <v>0</v>
      </c>
      <c r="L240" s="43">
        <f t="shared" si="71"/>
        <v>0</v>
      </c>
      <c r="M240" s="43">
        <f t="shared" si="72"/>
        <v>0</v>
      </c>
      <c r="N240" s="43">
        <f t="shared" si="73"/>
        <v>0</v>
      </c>
      <c r="O240" s="43">
        <f t="shared" si="74"/>
        <v>0</v>
      </c>
      <c r="P240" s="43">
        <f t="shared" si="75"/>
        <v>0</v>
      </c>
      <c r="Q240" s="43">
        <f t="shared" si="76"/>
      </c>
      <c r="R240" s="43">
        <f t="shared" si="77"/>
        <v>0</v>
      </c>
      <c r="S240" s="43">
        <f t="shared" si="78"/>
        <v>0</v>
      </c>
      <c r="T240" s="43">
        <f t="shared" si="79"/>
        <v>0</v>
      </c>
      <c r="U240" s="43">
        <v>199</v>
      </c>
      <c r="V240" s="39" t="s">
        <v>497</v>
      </c>
      <c r="W240" s="50">
        <f>R19940301</f>
        <v>0</v>
      </c>
      <c r="X240" s="50">
        <f>R19940302</f>
        <v>0</v>
      </c>
      <c r="Y240" s="48" t="str">
        <f>R19940303</f>
        <v>x</v>
      </c>
      <c r="Z240" s="49">
        <f>R19940304</f>
        <v>0</v>
      </c>
    </row>
    <row r="241" spans="1:26" ht="12.75">
      <c r="A241" s="44">
        <f t="shared" si="60"/>
        <v>0</v>
      </c>
      <c r="B241" s="43">
        <f t="shared" si="61"/>
        <v>0</v>
      </c>
      <c r="C241" s="43">
        <f t="shared" si="62"/>
        <v>0</v>
      </c>
      <c r="D241" s="43">
        <f t="shared" si="63"/>
        <v>0</v>
      </c>
      <c r="E241" s="45">
        <f t="shared" si="64"/>
        <v>0</v>
      </c>
      <c r="F241" s="43">
        <f t="shared" si="65"/>
        <v>0</v>
      </c>
      <c r="G241" s="43">
        <f t="shared" si="66"/>
        <v>0</v>
      </c>
      <c r="H241" s="43">
        <f t="shared" si="67"/>
        <v>0</v>
      </c>
      <c r="I241" s="46">
        <f t="shared" si="68"/>
        <v>0</v>
      </c>
      <c r="J241" s="47">
        <f t="shared" si="69"/>
      </c>
      <c r="K241" s="43">
        <f t="shared" si="70"/>
        <v>0</v>
      </c>
      <c r="L241" s="43">
        <f t="shared" si="71"/>
        <v>0</v>
      </c>
      <c r="M241" s="43">
        <f t="shared" si="72"/>
        <v>0</v>
      </c>
      <c r="N241" s="43">
        <f t="shared" si="73"/>
        <v>0</v>
      </c>
      <c r="O241" s="43">
        <f t="shared" si="74"/>
        <v>0</v>
      </c>
      <c r="P241" s="43">
        <f t="shared" si="75"/>
        <v>0</v>
      </c>
      <c r="Q241" s="43">
        <f t="shared" si="76"/>
      </c>
      <c r="R241" s="43">
        <f t="shared" si="77"/>
        <v>0</v>
      </c>
      <c r="S241" s="43">
        <f t="shared" si="78"/>
        <v>0</v>
      </c>
      <c r="T241" s="43">
        <f t="shared" si="79"/>
        <v>0</v>
      </c>
      <c r="U241" s="43">
        <v>199</v>
      </c>
      <c r="V241" s="39" t="s">
        <v>498</v>
      </c>
      <c r="W241" s="50">
        <f>R19940401</f>
        <v>0</v>
      </c>
      <c r="X241" s="50">
        <f>R19940402</f>
        <v>0</v>
      </c>
      <c r="Y241" s="48" t="str">
        <f>R19940403</f>
        <v>x</v>
      </c>
      <c r="Z241" s="49">
        <f>R19940404</f>
        <v>0</v>
      </c>
    </row>
    <row r="242" spans="1:26" ht="12.75">
      <c r="A242" s="44">
        <f t="shared" si="60"/>
        <v>0</v>
      </c>
      <c r="B242" s="43">
        <f t="shared" si="61"/>
        <v>0</v>
      </c>
      <c r="C242" s="43">
        <f t="shared" si="62"/>
        <v>0</v>
      </c>
      <c r="D242" s="43">
        <f t="shared" si="63"/>
        <v>0</v>
      </c>
      <c r="E242" s="45">
        <f t="shared" si="64"/>
        <v>0</v>
      </c>
      <c r="F242" s="43">
        <f t="shared" si="65"/>
        <v>0</v>
      </c>
      <c r="G242" s="43">
        <f t="shared" si="66"/>
        <v>0</v>
      </c>
      <c r="H242" s="43">
        <f t="shared" si="67"/>
        <v>0</v>
      </c>
      <c r="I242" s="46">
        <f t="shared" si="68"/>
        <v>0</v>
      </c>
      <c r="J242" s="47">
        <f t="shared" si="69"/>
      </c>
      <c r="K242" s="43">
        <f t="shared" si="70"/>
        <v>0</v>
      </c>
      <c r="L242" s="43">
        <f t="shared" si="71"/>
        <v>0</v>
      </c>
      <c r="M242" s="43">
        <f t="shared" si="72"/>
        <v>0</v>
      </c>
      <c r="N242" s="43">
        <f t="shared" si="73"/>
        <v>0</v>
      </c>
      <c r="O242" s="43">
        <f t="shared" si="74"/>
        <v>0</v>
      </c>
      <c r="P242" s="43">
        <f t="shared" si="75"/>
        <v>0</v>
      </c>
      <c r="Q242" s="43">
        <f t="shared" si="76"/>
      </c>
      <c r="R242" s="43">
        <f t="shared" si="77"/>
        <v>0</v>
      </c>
      <c r="S242" s="43">
        <f t="shared" si="78"/>
        <v>0</v>
      </c>
      <c r="T242" s="43">
        <f t="shared" si="79"/>
        <v>0</v>
      </c>
      <c r="U242" s="43">
        <v>199</v>
      </c>
      <c r="V242" s="39" t="s">
        <v>500</v>
      </c>
      <c r="W242" s="50">
        <f>R19940501</f>
        <v>0</v>
      </c>
      <c r="X242" s="50">
        <f>R19940502</f>
        <v>0</v>
      </c>
      <c r="Y242" s="48" t="str">
        <f>R19940503</f>
        <v>x</v>
      </c>
      <c r="Z242" s="49">
        <f>R19940504</f>
        <v>0</v>
      </c>
    </row>
    <row r="243" spans="1:26" ht="12.75">
      <c r="A243" s="44">
        <f t="shared" si="60"/>
        <v>0</v>
      </c>
      <c r="B243" s="43">
        <f t="shared" si="61"/>
        <v>0</v>
      </c>
      <c r="C243" s="43">
        <f t="shared" si="62"/>
        <v>0</v>
      </c>
      <c r="D243" s="43">
        <f t="shared" si="63"/>
        <v>0</v>
      </c>
      <c r="E243" s="45">
        <f t="shared" si="64"/>
        <v>0</v>
      </c>
      <c r="F243" s="43">
        <f t="shared" si="65"/>
        <v>0</v>
      </c>
      <c r="G243" s="43">
        <f t="shared" si="66"/>
        <v>0</v>
      </c>
      <c r="H243" s="43">
        <f t="shared" si="67"/>
        <v>0</v>
      </c>
      <c r="I243" s="46">
        <f t="shared" si="68"/>
        <v>0</v>
      </c>
      <c r="J243" s="47">
        <f t="shared" si="69"/>
      </c>
      <c r="K243" s="43">
        <f t="shared" si="70"/>
        <v>0</v>
      </c>
      <c r="L243" s="43">
        <f t="shared" si="71"/>
        <v>0</v>
      </c>
      <c r="M243" s="43">
        <f t="shared" si="72"/>
        <v>0</v>
      </c>
      <c r="N243" s="43">
        <f t="shared" si="73"/>
        <v>0</v>
      </c>
      <c r="O243" s="43">
        <f t="shared" si="74"/>
        <v>0</v>
      </c>
      <c r="P243" s="43">
        <f t="shared" si="75"/>
        <v>0</v>
      </c>
      <c r="Q243" s="43">
        <f t="shared" si="76"/>
      </c>
      <c r="R243" s="43">
        <f t="shared" si="77"/>
        <v>0</v>
      </c>
      <c r="S243" s="43">
        <f t="shared" si="78"/>
        <v>0</v>
      </c>
      <c r="T243" s="43">
        <f t="shared" si="79"/>
        <v>0</v>
      </c>
      <c r="U243" s="43">
        <v>199</v>
      </c>
      <c r="V243" s="39" t="s">
        <v>502</v>
      </c>
      <c r="W243" s="50">
        <f>R19940551</f>
        <v>0</v>
      </c>
      <c r="X243" s="50">
        <f>R19940552</f>
        <v>0</v>
      </c>
      <c r="Y243" s="48" t="str">
        <f>R19940553</f>
        <v>x</v>
      </c>
      <c r="Z243" s="49">
        <f>R19940554</f>
        <v>0</v>
      </c>
    </row>
    <row r="244" spans="1:26" ht="12.75">
      <c r="A244" s="44">
        <f t="shared" si="60"/>
        <v>0</v>
      </c>
      <c r="B244" s="43">
        <f t="shared" si="61"/>
        <v>0</v>
      </c>
      <c r="C244" s="43">
        <f t="shared" si="62"/>
        <v>0</v>
      </c>
      <c r="D244" s="43">
        <f t="shared" si="63"/>
        <v>0</v>
      </c>
      <c r="E244" s="45">
        <f t="shared" si="64"/>
        <v>0</v>
      </c>
      <c r="F244" s="43">
        <f t="shared" si="65"/>
        <v>0</v>
      </c>
      <c r="G244" s="43">
        <f t="shared" si="66"/>
        <v>0</v>
      </c>
      <c r="H244" s="43">
        <f t="shared" si="67"/>
        <v>0</v>
      </c>
      <c r="I244" s="46">
        <f t="shared" si="68"/>
        <v>0</v>
      </c>
      <c r="J244" s="47">
        <f t="shared" si="69"/>
      </c>
      <c r="K244" s="43">
        <f t="shared" si="70"/>
        <v>0</v>
      </c>
      <c r="L244" s="43">
        <f t="shared" si="71"/>
        <v>0</v>
      </c>
      <c r="M244" s="43">
        <f t="shared" si="72"/>
        <v>0</v>
      </c>
      <c r="N244" s="43">
        <f t="shared" si="73"/>
        <v>0</v>
      </c>
      <c r="O244" s="43">
        <f t="shared" si="74"/>
        <v>0</v>
      </c>
      <c r="P244" s="43">
        <f t="shared" si="75"/>
        <v>0</v>
      </c>
      <c r="Q244" s="43">
        <f t="shared" si="76"/>
      </c>
      <c r="R244" s="43">
        <f t="shared" si="77"/>
        <v>0</v>
      </c>
      <c r="S244" s="43">
        <f t="shared" si="78"/>
        <v>0</v>
      </c>
      <c r="T244" s="43">
        <f t="shared" si="79"/>
        <v>0</v>
      </c>
      <c r="U244" s="43">
        <v>199</v>
      </c>
      <c r="V244" s="39" t="s">
        <v>504</v>
      </c>
      <c r="W244" s="50">
        <f>R19940601</f>
        <v>0</v>
      </c>
      <c r="X244" s="50">
        <f>R19940602</f>
        <v>0</v>
      </c>
      <c r="Y244" s="48" t="str">
        <f>R19940603</f>
        <v>x</v>
      </c>
      <c r="Z244" s="49">
        <f>R19940604</f>
        <v>0</v>
      </c>
    </row>
    <row r="245" spans="1:26" ht="12.75">
      <c r="A245" s="44">
        <f t="shared" si="60"/>
        <v>0</v>
      </c>
      <c r="B245" s="43">
        <f t="shared" si="61"/>
        <v>0</v>
      </c>
      <c r="C245" s="43">
        <f t="shared" si="62"/>
        <v>0</v>
      </c>
      <c r="D245" s="43">
        <f t="shared" si="63"/>
        <v>0</v>
      </c>
      <c r="E245" s="45">
        <f t="shared" si="64"/>
        <v>0</v>
      </c>
      <c r="F245" s="43">
        <f t="shared" si="65"/>
        <v>0</v>
      </c>
      <c r="G245" s="43">
        <f t="shared" si="66"/>
        <v>0</v>
      </c>
      <c r="H245" s="43">
        <f t="shared" si="67"/>
        <v>0</v>
      </c>
      <c r="I245" s="46">
        <f t="shared" si="68"/>
        <v>0</v>
      </c>
      <c r="J245" s="47">
        <f t="shared" si="69"/>
      </c>
      <c r="K245" s="43">
        <f t="shared" si="70"/>
        <v>0</v>
      </c>
      <c r="L245" s="43">
        <f t="shared" si="71"/>
        <v>0</v>
      </c>
      <c r="M245" s="43">
        <f t="shared" si="72"/>
        <v>0</v>
      </c>
      <c r="N245" s="43">
        <f t="shared" si="73"/>
        <v>0</v>
      </c>
      <c r="O245" s="43">
        <f t="shared" si="74"/>
        <v>0</v>
      </c>
      <c r="P245" s="43">
        <f t="shared" si="75"/>
        <v>0</v>
      </c>
      <c r="Q245" s="43">
        <f t="shared" si="76"/>
      </c>
      <c r="R245" s="43">
        <f t="shared" si="77"/>
        <v>0</v>
      </c>
      <c r="S245" s="43">
        <f t="shared" si="78"/>
        <v>0</v>
      </c>
      <c r="T245" s="43">
        <f t="shared" si="79"/>
        <v>0</v>
      </c>
      <c r="U245" s="43">
        <v>199</v>
      </c>
      <c r="V245" s="39" t="s">
        <v>506</v>
      </c>
      <c r="W245" s="50">
        <f>R19940611</f>
        <v>0</v>
      </c>
      <c r="X245" s="50">
        <f>R19940612</f>
        <v>0</v>
      </c>
      <c r="Y245" s="48" t="str">
        <f>R19940613</f>
        <v>x</v>
      </c>
      <c r="Z245" s="49">
        <f>R19940614</f>
        <v>0</v>
      </c>
    </row>
    <row r="246" spans="1:26" ht="12.75">
      <c r="A246" s="44">
        <f t="shared" si="60"/>
        <v>0</v>
      </c>
      <c r="B246" s="43">
        <f t="shared" si="61"/>
        <v>0</v>
      </c>
      <c r="C246" s="43">
        <f t="shared" si="62"/>
        <v>0</v>
      </c>
      <c r="D246" s="43">
        <f t="shared" si="63"/>
        <v>0</v>
      </c>
      <c r="E246" s="45">
        <f t="shared" si="64"/>
        <v>0</v>
      </c>
      <c r="F246" s="43">
        <f t="shared" si="65"/>
        <v>0</v>
      </c>
      <c r="G246" s="43">
        <f t="shared" si="66"/>
        <v>0</v>
      </c>
      <c r="H246" s="43">
        <f t="shared" si="67"/>
        <v>0</v>
      </c>
      <c r="I246" s="46">
        <f t="shared" si="68"/>
        <v>0</v>
      </c>
      <c r="J246" s="47">
        <f t="shared" si="69"/>
      </c>
      <c r="K246" s="43">
        <f t="shared" si="70"/>
        <v>0</v>
      </c>
      <c r="L246" s="43">
        <f t="shared" si="71"/>
        <v>0</v>
      </c>
      <c r="M246" s="43">
        <f t="shared" si="72"/>
        <v>0</v>
      </c>
      <c r="N246" s="43">
        <f t="shared" si="73"/>
        <v>0</v>
      </c>
      <c r="O246" s="43">
        <f t="shared" si="74"/>
        <v>0</v>
      </c>
      <c r="P246" s="43">
        <f t="shared" si="75"/>
        <v>0</v>
      </c>
      <c r="Q246" s="43">
        <f t="shared" si="76"/>
      </c>
      <c r="R246" s="43">
        <f t="shared" si="77"/>
        <v>0</v>
      </c>
      <c r="S246" s="43">
        <f t="shared" si="78"/>
        <v>0</v>
      </c>
      <c r="T246" s="43">
        <f t="shared" si="79"/>
        <v>0</v>
      </c>
      <c r="U246" s="43">
        <v>199</v>
      </c>
      <c r="V246" s="39" t="s">
        <v>508</v>
      </c>
      <c r="W246" s="50">
        <f>R19940621</f>
        <v>0</v>
      </c>
      <c r="X246" s="50">
        <f>R19940622</f>
        <v>0</v>
      </c>
      <c r="Y246" s="48" t="str">
        <f>R19940623</f>
        <v>x</v>
      </c>
      <c r="Z246" s="49">
        <f>R19940624</f>
        <v>0</v>
      </c>
    </row>
    <row r="247" spans="1:26" ht="12.75">
      <c r="A247" s="44">
        <f t="shared" si="60"/>
        <v>0</v>
      </c>
      <c r="B247" s="43">
        <f t="shared" si="61"/>
        <v>0</v>
      </c>
      <c r="C247" s="43">
        <f t="shared" si="62"/>
        <v>0</v>
      </c>
      <c r="D247" s="43">
        <f t="shared" si="63"/>
        <v>0</v>
      </c>
      <c r="E247" s="45">
        <f t="shared" si="64"/>
        <v>0</v>
      </c>
      <c r="F247" s="43">
        <f t="shared" si="65"/>
        <v>0</v>
      </c>
      <c r="G247" s="43">
        <f t="shared" si="66"/>
        <v>0</v>
      </c>
      <c r="H247" s="43">
        <f t="shared" si="67"/>
        <v>0</v>
      </c>
      <c r="I247" s="46">
        <f t="shared" si="68"/>
        <v>0</v>
      </c>
      <c r="J247" s="47">
        <f t="shared" si="69"/>
      </c>
      <c r="K247" s="43">
        <f t="shared" si="70"/>
        <v>0</v>
      </c>
      <c r="L247" s="43">
        <f t="shared" si="71"/>
        <v>0</v>
      </c>
      <c r="M247" s="43">
        <f t="shared" si="72"/>
        <v>0</v>
      </c>
      <c r="N247" s="43">
        <f t="shared" si="73"/>
        <v>0</v>
      </c>
      <c r="O247" s="43">
        <f t="shared" si="74"/>
        <v>0</v>
      </c>
      <c r="P247" s="43">
        <f t="shared" si="75"/>
        <v>0</v>
      </c>
      <c r="Q247" s="43">
        <f t="shared" si="76"/>
      </c>
      <c r="R247" s="43">
        <f t="shared" si="77"/>
        <v>0</v>
      </c>
      <c r="S247" s="43">
        <f t="shared" si="78"/>
        <v>0</v>
      </c>
      <c r="T247" s="43">
        <f t="shared" si="79"/>
        <v>0</v>
      </c>
      <c r="U247" s="43">
        <v>199</v>
      </c>
      <c r="V247" s="39" t="s">
        <v>509</v>
      </c>
      <c r="W247" s="48">
        <f>R19940991</f>
        <v>0</v>
      </c>
      <c r="X247" s="48">
        <f>R19940992</f>
        <v>0</v>
      </c>
      <c r="Y247" s="48" t="str">
        <f>R19940993</f>
        <v>x</v>
      </c>
      <c r="Z247" s="49">
        <f>R19940994</f>
        <v>0</v>
      </c>
    </row>
    <row r="248" spans="1:26" ht="12.75">
      <c r="A248" s="44">
        <f t="shared" si="60"/>
        <v>0</v>
      </c>
      <c r="B248" s="43">
        <f t="shared" si="61"/>
        <v>0</v>
      </c>
      <c r="C248" s="43">
        <f t="shared" si="62"/>
        <v>0</v>
      </c>
      <c r="D248" s="43">
        <f t="shared" si="63"/>
        <v>0</v>
      </c>
      <c r="E248" s="45">
        <f t="shared" si="64"/>
        <v>0</v>
      </c>
      <c r="F248" s="43">
        <f t="shared" si="65"/>
        <v>0</v>
      </c>
      <c r="G248" s="43">
        <f t="shared" si="66"/>
        <v>0</v>
      </c>
      <c r="H248" s="43">
        <f t="shared" si="67"/>
        <v>0</v>
      </c>
      <c r="I248" s="46">
        <f t="shared" si="68"/>
        <v>0</v>
      </c>
      <c r="J248" s="47">
        <f t="shared" si="69"/>
      </c>
      <c r="K248" s="43">
        <f t="shared" si="70"/>
        <v>0</v>
      </c>
      <c r="L248" s="43">
        <f t="shared" si="71"/>
        <v>0</v>
      </c>
      <c r="M248" s="43">
        <f t="shared" si="72"/>
        <v>0</v>
      </c>
      <c r="N248" s="43">
        <f t="shared" si="73"/>
        <v>0</v>
      </c>
      <c r="O248" s="43">
        <f t="shared" si="74"/>
        <v>0</v>
      </c>
      <c r="P248" s="43">
        <f t="shared" si="75"/>
        <v>0</v>
      </c>
      <c r="Q248" s="43">
        <f t="shared" si="76"/>
      </c>
      <c r="R248" s="43">
        <f t="shared" si="77"/>
        <v>0</v>
      </c>
      <c r="S248" s="43">
        <f t="shared" si="78"/>
        <v>0</v>
      </c>
      <c r="T248" s="43">
        <f t="shared" si="79"/>
        <v>0</v>
      </c>
      <c r="U248" s="43">
        <v>199</v>
      </c>
      <c r="V248" s="39" t="s">
        <v>511</v>
      </c>
      <c r="W248" s="50">
        <f>R19945001</f>
        <v>0</v>
      </c>
      <c r="X248" s="50">
        <f>R19945002</f>
        <v>0</v>
      </c>
      <c r="Y248" s="48" t="str">
        <f>R19945003</f>
        <v>x</v>
      </c>
      <c r="Z248" s="49">
        <f>R19945004</f>
        <v>0</v>
      </c>
    </row>
    <row r="249" spans="1:26" ht="12.75">
      <c r="A249" s="44">
        <f t="shared" si="60"/>
        <v>0</v>
      </c>
      <c r="B249" s="43">
        <f t="shared" si="61"/>
        <v>0</v>
      </c>
      <c r="C249" s="43">
        <f t="shared" si="62"/>
        <v>0</v>
      </c>
      <c r="D249" s="43">
        <f t="shared" si="63"/>
        <v>0</v>
      </c>
      <c r="E249" s="45">
        <f t="shared" si="64"/>
        <v>0</v>
      </c>
      <c r="F249" s="43">
        <f t="shared" si="65"/>
        <v>0</v>
      </c>
      <c r="G249" s="43">
        <f t="shared" si="66"/>
        <v>0</v>
      </c>
      <c r="H249" s="43">
        <f t="shared" si="67"/>
        <v>0</v>
      </c>
      <c r="I249" s="46">
        <f t="shared" si="68"/>
        <v>0</v>
      </c>
      <c r="J249" s="47">
        <f t="shared" si="69"/>
      </c>
      <c r="K249" s="43">
        <f t="shared" si="70"/>
        <v>0</v>
      </c>
      <c r="L249" s="43">
        <f t="shared" si="71"/>
        <v>0</v>
      </c>
      <c r="M249" s="43">
        <f t="shared" si="72"/>
        <v>0</v>
      </c>
      <c r="N249" s="43">
        <f t="shared" si="73"/>
        <v>0</v>
      </c>
      <c r="O249" s="43">
        <f t="shared" si="74"/>
        <v>0</v>
      </c>
      <c r="P249" s="43">
        <f t="shared" si="75"/>
        <v>0</v>
      </c>
      <c r="Q249" s="43">
        <f t="shared" si="76"/>
      </c>
      <c r="R249" s="43">
        <f t="shared" si="77"/>
        <v>0</v>
      </c>
      <c r="S249" s="43">
        <f t="shared" si="78"/>
        <v>0</v>
      </c>
      <c r="T249" s="43">
        <f t="shared" si="79"/>
        <v>0</v>
      </c>
      <c r="U249" s="43">
        <v>199</v>
      </c>
      <c r="V249" s="39" t="s">
        <v>513</v>
      </c>
      <c r="W249" s="50">
        <f>R19945051</f>
        <v>0</v>
      </c>
      <c r="X249" s="50">
        <f>R19945052</f>
        <v>0</v>
      </c>
      <c r="Y249" s="48" t="str">
        <f>R19945053</f>
        <v>x</v>
      </c>
      <c r="Z249" s="49">
        <f>R19945054</f>
        <v>0</v>
      </c>
    </row>
    <row r="250" spans="1:26" ht="12.75">
      <c r="A250" s="44">
        <f t="shared" si="60"/>
        <v>0</v>
      </c>
      <c r="B250" s="43">
        <f t="shared" si="61"/>
        <v>0</v>
      </c>
      <c r="C250" s="43">
        <f t="shared" si="62"/>
        <v>0</v>
      </c>
      <c r="D250" s="43">
        <f t="shared" si="63"/>
        <v>0</v>
      </c>
      <c r="E250" s="45">
        <f t="shared" si="64"/>
        <v>0</v>
      </c>
      <c r="F250" s="43">
        <f t="shared" si="65"/>
        <v>0</v>
      </c>
      <c r="G250" s="43">
        <f t="shared" si="66"/>
        <v>0</v>
      </c>
      <c r="H250" s="43">
        <f t="shared" si="67"/>
        <v>0</v>
      </c>
      <c r="I250" s="46">
        <f t="shared" si="68"/>
        <v>0</v>
      </c>
      <c r="J250" s="47">
        <f t="shared" si="69"/>
      </c>
      <c r="K250" s="43">
        <f t="shared" si="70"/>
        <v>0</v>
      </c>
      <c r="L250" s="43">
        <f t="shared" si="71"/>
        <v>0</v>
      </c>
      <c r="M250" s="43">
        <f t="shared" si="72"/>
        <v>0</v>
      </c>
      <c r="N250" s="43">
        <f t="shared" si="73"/>
        <v>0</v>
      </c>
      <c r="O250" s="43">
        <f t="shared" si="74"/>
        <v>0</v>
      </c>
      <c r="P250" s="43">
        <f t="shared" si="75"/>
        <v>0</v>
      </c>
      <c r="Q250" s="43">
        <f t="shared" si="76"/>
      </c>
      <c r="R250" s="43">
        <f t="shared" si="77"/>
        <v>0</v>
      </c>
      <c r="S250" s="43">
        <f t="shared" si="78"/>
        <v>0</v>
      </c>
      <c r="T250" s="43">
        <f t="shared" si="79"/>
        <v>0</v>
      </c>
      <c r="U250" s="43">
        <v>199</v>
      </c>
      <c r="V250" s="39" t="s">
        <v>515</v>
      </c>
      <c r="W250" s="50">
        <f>R19945101</f>
        <v>0</v>
      </c>
      <c r="X250" s="50">
        <f>R19945102</f>
        <v>0</v>
      </c>
      <c r="Y250" s="48" t="str">
        <f>R19945103</f>
        <v>x</v>
      </c>
      <c r="Z250" s="49">
        <f>R19945104</f>
        <v>0</v>
      </c>
    </row>
    <row r="251" spans="1:26" ht="12.75">
      <c r="A251" s="44">
        <f t="shared" si="60"/>
        <v>0</v>
      </c>
      <c r="B251" s="43">
        <f t="shared" si="61"/>
        <v>0</v>
      </c>
      <c r="C251" s="43">
        <f t="shared" si="62"/>
        <v>0</v>
      </c>
      <c r="D251" s="43">
        <f t="shared" si="63"/>
        <v>0</v>
      </c>
      <c r="E251" s="45">
        <f t="shared" si="64"/>
        <v>0</v>
      </c>
      <c r="F251" s="43">
        <f t="shared" si="65"/>
        <v>0</v>
      </c>
      <c r="G251" s="43">
        <f t="shared" si="66"/>
        <v>0</v>
      </c>
      <c r="H251" s="43">
        <f t="shared" si="67"/>
        <v>0</v>
      </c>
      <c r="I251" s="46">
        <f t="shared" si="68"/>
        <v>0</v>
      </c>
      <c r="J251" s="47">
        <f t="shared" si="69"/>
      </c>
      <c r="K251" s="43">
        <f t="shared" si="70"/>
        <v>0</v>
      </c>
      <c r="L251" s="43">
        <f t="shared" si="71"/>
        <v>0</v>
      </c>
      <c r="M251" s="43">
        <f t="shared" si="72"/>
        <v>0</v>
      </c>
      <c r="N251" s="43">
        <f t="shared" si="73"/>
        <v>0</v>
      </c>
      <c r="O251" s="43">
        <f t="shared" si="74"/>
        <v>0</v>
      </c>
      <c r="P251" s="43">
        <f t="shared" si="75"/>
        <v>0</v>
      </c>
      <c r="Q251" s="43">
        <f t="shared" si="76"/>
      </c>
      <c r="R251" s="43">
        <f t="shared" si="77"/>
        <v>0</v>
      </c>
      <c r="S251" s="43">
        <f t="shared" si="78"/>
        <v>0</v>
      </c>
      <c r="T251" s="43">
        <f t="shared" si="79"/>
        <v>0</v>
      </c>
      <c r="U251" s="43">
        <v>199</v>
      </c>
      <c r="V251" s="39" t="s">
        <v>517</v>
      </c>
      <c r="W251" s="50">
        <f>R19945151</f>
        <v>0</v>
      </c>
      <c r="X251" s="50">
        <f>R19945152</f>
        <v>0</v>
      </c>
      <c r="Y251" s="48" t="str">
        <f>R19945153</f>
        <v>x</v>
      </c>
      <c r="Z251" s="49">
        <f>R19945154</f>
        <v>0</v>
      </c>
    </row>
    <row r="252" spans="1:26" ht="12.75">
      <c r="A252" s="44">
        <f t="shared" si="60"/>
        <v>0</v>
      </c>
      <c r="B252" s="43">
        <f t="shared" si="61"/>
        <v>0</v>
      </c>
      <c r="C252" s="43">
        <f t="shared" si="62"/>
        <v>0</v>
      </c>
      <c r="D252" s="43">
        <f t="shared" si="63"/>
        <v>0</v>
      </c>
      <c r="E252" s="45">
        <f t="shared" si="64"/>
        <v>0</v>
      </c>
      <c r="F252" s="43">
        <f t="shared" si="65"/>
        <v>0</v>
      </c>
      <c r="G252" s="43">
        <f t="shared" si="66"/>
        <v>0</v>
      </c>
      <c r="H252" s="43">
        <f t="shared" si="67"/>
        <v>0</v>
      </c>
      <c r="I252" s="46">
        <f t="shared" si="68"/>
        <v>0</v>
      </c>
      <c r="J252" s="47">
        <f t="shared" si="69"/>
      </c>
      <c r="K252" s="43">
        <f t="shared" si="70"/>
        <v>0</v>
      </c>
      <c r="L252" s="43">
        <f t="shared" si="71"/>
        <v>0</v>
      </c>
      <c r="M252" s="43">
        <f t="shared" si="72"/>
        <v>0</v>
      </c>
      <c r="N252" s="43">
        <f t="shared" si="73"/>
        <v>0</v>
      </c>
      <c r="O252" s="43">
        <f t="shared" si="74"/>
        <v>0</v>
      </c>
      <c r="P252" s="43">
        <f t="shared" si="75"/>
        <v>0</v>
      </c>
      <c r="Q252" s="43">
        <f t="shared" si="76"/>
      </c>
      <c r="R252" s="43">
        <f t="shared" si="77"/>
        <v>0</v>
      </c>
      <c r="S252" s="43">
        <f t="shared" si="78"/>
        <v>0</v>
      </c>
      <c r="T252" s="43">
        <f t="shared" si="79"/>
        <v>0</v>
      </c>
      <c r="U252" s="43">
        <v>199</v>
      </c>
      <c r="V252" s="39" t="s">
        <v>519</v>
      </c>
      <c r="W252" s="50">
        <f>R19945201</f>
        <v>0</v>
      </c>
      <c r="X252" s="50">
        <f>R19945202</f>
        <v>0</v>
      </c>
      <c r="Y252" s="48" t="str">
        <f>R19945203</f>
        <v>x</v>
      </c>
      <c r="Z252" s="49">
        <f>R19945204</f>
        <v>0</v>
      </c>
    </row>
    <row r="253" spans="1:26" ht="12.75">
      <c r="A253" s="44">
        <f t="shared" si="60"/>
        <v>0</v>
      </c>
      <c r="B253" s="43">
        <f t="shared" si="61"/>
        <v>0</v>
      </c>
      <c r="C253" s="43">
        <f t="shared" si="62"/>
        <v>0</v>
      </c>
      <c r="D253" s="43">
        <f t="shared" si="63"/>
        <v>0</v>
      </c>
      <c r="E253" s="45">
        <f t="shared" si="64"/>
        <v>0</v>
      </c>
      <c r="F253" s="43">
        <f t="shared" si="65"/>
        <v>0</v>
      </c>
      <c r="G253" s="43">
        <f t="shared" si="66"/>
        <v>0</v>
      </c>
      <c r="H253" s="43">
        <f t="shared" si="67"/>
        <v>0</v>
      </c>
      <c r="I253" s="46">
        <f t="shared" si="68"/>
        <v>0</v>
      </c>
      <c r="J253" s="47">
        <f t="shared" si="69"/>
      </c>
      <c r="K253" s="43">
        <f t="shared" si="70"/>
        <v>0</v>
      </c>
      <c r="L253" s="43">
        <f t="shared" si="71"/>
        <v>0</v>
      </c>
      <c r="M253" s="43">
        <f t="shared" si="72"/>
        <v>0</v>
      </c>
      <c r="N253" s="43">
        <f t="shared" si="73"/>
        <v>0</v>
      </c>
      <c r="O253" s="43">
        <f t="shared" si="74"/>
        <v>0</v>
      </c>
      <c r="P253" s="43">
        <f t="shared" si="75"/>
        <v>0</v>
      </c>
      <c r="Q253" s="43">
        <f t="shared" si="76"/>
      </c>
      <c r="R253" s="43">
        <f t="shared" si="77"/>
        <v>0</v>
      </c>
      <c r="S253" s="43">
        <f t="shared" si="78"/>
        <v>0</v>
      </c>
      <c r="T253" s="43">
        <f t="shared" si="79"/>
        <v>0</v>
      </c>
      <c r="U253" s="43">
        <v>199</v>
      </c>
      <c r="V253" s="39" t="s">
        <v>521</v>
      </c>
      <c r="W253" s="48" t="str">
        <f>R19945991</f>
        <v>x</v>
      </c>
      <c r="X253" s="48" t="str">
        <f>R19945992</f>
        <v>x</v>
      </c>
      <c r="Y253" s="48" t="str">
        <f>R19945993</f>
        <v>x</v>
      </c>
      <c r="Z253" s="49">
        <f>R19945994</f>
        <v>0</v>
      </c>
    </row>
    <row r="254" spans="1:26" ht="12.75">
      <c r="A254" s="44">
        <f t="shared" si="60"/>
        <v>0</v>
      </c>
      <c r="B254" s="43">
        <f t="shared" si="61"/>
        <v>0</v>
      </c>
      <c r="C254" s="43">
        <f t="shared" si="62"/>
        <v>0</v>
      </c>
      <c r="D254" s="43">
        <f t="shared" si="63"/>
        <v>0</v>
      </c>
      <c r="E254" s="45">
        <f t="shared" si="64"/>
        <v>0</v>
      </c>
      <c r="F254" s="43">
        <f t="shared" si="65"/>
        <v>0</v>
      </c>
      <c r="G254" s="43">
        <f t="shared" si="66"/>
        <v>0</v>
      </c>
      <c r="H254" s="43">
        <f t="shared" si="67"/>
        <v>0</v>
      </c>
      <c r="I254" s="46">
        <f t="shared" si="68"/>
        <v>0</v>
      </c>
      <c r="J254" s="47">
        <f t="shared" si="69"/>
      </c>
      <c r="K254" s="43">
        <f t="shared" si="70"/>
        <v>0</v>
      </c>
      <c r="L254" s="43">
        <f t="shared" si="71"/>
        <v>0</v>
      </c>
      <c r="M254" s="43">
        <f t="shared" si="72"/>
        <v>0</v>
      </c>
      <c r="N254" s="43">
        <f t="shared" si="73"/>
        <v>0</v>
      </c>
      <c r="O254" s="43">
        <f t="shared" si="74"/>
        <v>0</v>
      </c>
      <c r="P254" s="43">
        <f t="shared" si="75"/>
        <v>0</v>
      </c>
      <c r="Q254" s="43">
        <f t="shared" si="76"/>
      </c>
      <c r="R254" s="43">
        <f t="shared" si="77"/>
        <v>0</v>
      </c>
      <c r="S254" s="43">
        <f t="shared" si="78"/>
        <v>0</v>
      </c>
      <c r="T254" s="43">
        <f t="shared" si="79"/>
        <v>0</v>
      </c>
      <c r="U254" s="43">
        <v>199</v>
      </c>
      <c r="V254" s="39" t="s">
        <v>523</v>
      </c>
      <c r="W254" s="50">
        <f>R19946001</f>
        <v>0</v>
      </c>
      <c r="X254" s="50">
        <f>R19946002</f>
        <v>0</v>
      </c>
      <c r="Y254" s="48" t="str">
        <f>R19946003</f>
        <v>x</v>
      </c>
      <c r="Z254" s="49">
        <f>R19946004</f>
        <v>0</v>
      </c>
    </row>
    <row r="255" spans="1:26" ht="12.75">
      <c r="A255" s="44">
        <f t="shared" si="60"/>
        <v>0</v>
      </c>
      <c r="B255" s="43">
        <f t="shared" si="61"/>
        <v>0</v>
      </c>
      <c r="C255" s="43">
        <f t="shared" si="62"/>
        <v>0</v>
      </c>
      <c r="D255" s="43">
        <f t="shared" si="63"/>
        <v>0</v>
      </c>
      <c r="E255" s="45">
        <f t="shared" si="64"/>
        <v>0</v>
      </c>
      <c r="F255" s="43">
        <f t="shared" si="65"/>
        <v>0</v>
      </c>
      <c r="G255" s="43">
        <f t="shared" si="66"/>
        <v>0</v>
      </c>
      <c r="H255" s="43">
        <f t="shared" si="67"/>
        <v>0</v>
      </c>
      <c r="I255" s="46">
        <f t="shared" si="68"/>
        <v>0</v>
      </c>
      <c r="J255" s="47">
        <f t="shared" si="69"/>
      </c>
      <c r="K255" s="43">
        <f t="shared" si="70"/>
        <v>0</v>
      </c>
      <c r="L255" s="43">
        <f t="shared" si="71"/>
        <v>0</v>
      </c>
      <c r="M255" s="43">
        <f t="shared" si="72"/>
        <v>0</v>
      </c>
      <c r="N255" s="43">
        <f t="shared" si="73"/>
        <v>0</v>
      </c>
      <c r="O255" s="43">
        <f t="shared" si="74"/>
        <v>0</v>
      </c>
      <c r="P255" s="43">
        <f t="shared" si="75"/>
        <v>0</v>
      </c>
      <c r="Q255" s="43">
        <f t="shared" si="76"/>
      </c>
      <c r="R255" s="43">
        <f t="shared" si="77"/>
        <v>0</v>
      </c>
      <c r="S255" s="43">
        <f t="shared" si="78"/>
        <v>0</v>
      </c>
      <c r="T255" s="43">
        <f t="shared" si="79"/>
        <v>0</v>
      </c>
      <c r="U255" s="43">
        <v>199</v>
      </c>
      <c r="V255" s="39" t="s">
        <v>525</v>
      </c>
      <c r="W255" s="50">
        <f>R19946051</f>
        <v>0</v>
      </c>
      <c r="X255" s="50">
        <f>R19946052</f>
        <v>0</v>
      </c>
      <c r="Y255" s="48" t="str">
        <f>R19946053</f>
        <v>x</v>
      </c>
      <c r="Z255" s="49">
        <f>R19946054</f>
        <v>0</v>
      </c>
    </row>
    <row r="256" spans="1:26" ht="12.75">
      <c r="A256" s="44">
        <f t="shared" si="60"/>
        <v>0</v>
      </c>
      <c r="B256" s="43">
        <f t="shared" si="61"/>
        <v>0</v>
      </c>
      <c r="C256" s="43">
        <f t="shared" si="62"/>
        <v>0</v>
      </c>
      <c r="D256" s="43">
        <f t="shared" si="63"/>
        <v>0</v>
      </c>
      <c r="E256" s="45">
        <f t="shared" si="64"/>
        <v>0</v>
      </c>
      <c r="F256" s="43">
        <f t="shared" si="65"/>
        <v>0</v>
      </c>
      <c r="G256" s="43">
        <f t="shared" si="66"/>
        <v>0</v>
      </c>
      <c r="H256" s="43">
        <f t="shared" si="67"/>
        <v>0</v>
      </c>
      <c r="I256" s="46">
        <f t="shared" si="68"/>
        <v>0</v>
      </c>
      <c r="J256" s="47">
        <f t="shared" si="69"/>
      </c>
      <c r="K256" s="43">
        <f t="shared" si="70"/>
        <v>0</v>
      </c>
      <c r="L256" s="43">
        <f t="shared" si="71"/>
        <v>0</v>
      </c>
      <c r="M256" s="43">
        <f t="shared" si="72"/>
        <v>0</v>
      </c>
      <c r="N256" s="43">
        <f t="shared" si="73"/>
        <v>0</v>
      </c>
      <c r="O256" s="43">
        <f t="shared" si="74"/>
        <v>0</v>
      </c>
      <c r="P256" s="43">
        <f t="shared" si="75"/>
        <v>0</v>
      </c>
      <c r="Q256" s="43">
        <f t="shared" si="76"/>
      </c>
      <c r="R256" s="43">
        <f t="shared" si="77"/>
        <v>0</v>
      </c>
      <c r="S256" s="43">
        <f t="shared" si="78"/>
        <v>0</v>
      </c>
      <c r="T256" s="43">
        <f t="shared" si="79"/>
        <v>0</v>
      </c>
      <c r="U256" s="43">
        <v>199</v>
      </c>
      <c r="V256" s="39" t="s">
        <v>527</v>
      </c>
      <c r="W256" s="50">
        <f>R19946101</f>
        <v>0</v>
      </c>
      <c r="X256" s="50">
        <f>R19946102</f>
        <v>0</v>
      </c>
      <c r="Y256" s="48" t="str">
        <f>R19946103</f>
        <v>x</v>
      </c>
      <c r="Z256" s="49">
        <f>R19946104</f>
        <v>0</v>
      </c>
    </row>
    <row r="257" spans="1:26" ht="12.75">
      <c r="A257" s="44">
        <f t="shared" si="60"/>
        <v>0</v>
      </c>
      <c r="B257" s="43">
        <f t="shared" si="61"/>
        <v>0</v>
      </c>
      <c r="C257" s="43">
        <f t="shared" si="62"/>
        <v>0</v>
      </c>
      <c r="D257" s="43">
        <f t="shared" si="63"/>
        <v>0</v>
      </c>
      <c r="E257" s="45">
        <f t="shared" si="64"/>
        <v>0</v>
      </c>
      <c r="F257" s="43">
        <f t="shared" si="65"/>
        <v>0</v>
      </c>
      <c r="G257" s="43">
        <f t="shared" si="66"/>
        <v>0</v>
      </c>
      <c r="H257" s="43">
        <f t="shared" si="67"/>
        <v>0</v>
      </c>
      <c r="I257" s="46">
        <f t="shared" si="68"/>
        <v>0</v>
      </c>
      <c r="J257" s="47">
        <f t="shared" si="69"/>
      </c>
      <c r="K257" s="43">
        <f t="shared" si="70"/>
        <v>0</v>
      </c>
      <c r="L257" s="43">
        <f t="shared" si="71"/>
        <v>0</v>
      </c>
      <c r="M257" s="43">
        <f t="shared" si="72"/>
        <v>0</v>
      </c>
      <c r="N257" s="43">
        <f t="shared" si="73"/>
        <v>0</v>
      </c>
      <c r="O257" s="43">
        <f t="shared" si="74"/>
        <v>0</v>
      </c>
      <c r="P257" s="43">
        <f t="shared" si="75"/>
        <v>0</v>
      </c>
      <c r="Q257" s="43">
        <f t="shared" si="76"/>
      </c>
      <c r="R257" s="43">
        <f t="shared" si="77"/>
        <v>0</v>
      </c>
      <c r="S257" s="43">
        <f t="shared" si="78"/>
        <v>0</v>
      </c>
      <c r="T257" s="43">
        <f t="shared" si="79"/>
        <v>0</v>
      </c>
      <c r="U257" s="43">
        <v>199</v>
      </c>
      <c r="V257" s="39" t="s">
        <v>529</v>
      </c>
      <c r="W257" s="50">
        <f>R19946151</f>
        <v>0</v>
      </c>
      <c r="X257" s="50">
        <f>R19946152</f>
        <v>0</v>
      </c>
      <c r="Y257" s="48" t="str">
        <f>R19946153</f>
        <v>x</v>
      </c>
      <c r="Z257" s="49">
        <f>R19946154</f>
        <v>0</v>
      </c>
    </row>
    <row r="258" spans="1:26" ht="12.75">
      <c r="A258" s="44">
        <f aca="true" t="shared" si="80" ref="A258:A321">IdentICO</f>
        <v>0</v>
      </c>
      <c r="B258" s="43">
        <f aca="true" t="shared" si="81" ref="B258:B321">IdentNazov</f>
        <v>0</v>
      </c>
      <c r="C258" s="43">
        <f aca="true" t="shared" si="82" ref="C258:C321">IdentUlica</f>
        <v>0</v>
      </c>
      <c r="D258" s="43">
        <f aca="true" t="shared" si="83" ref="D258:D321">IdentObec</f>
        <v>0</v>
      </c>
      <c r="E258" s="45">
        <f aca="true" t="shared" si="84" ref="E258:E321">IdentPSC</f>
        <v>0</v>
      </c>
      <c r="F258" s="43">
        <f aca="true" t="shared" si="85" ref="F258:F321">IdentKontakt</f>
        <v>0</v>
      </c>
      <c r="G258" s="43">
        <f aca="true" t="shared" si="86" ref="G258:G321">IdentTelefon</f>
        <v>0</v>
      </c>
      <c r="H258" s="43">
        <f aca="true" t="shared" si="87" ref="H258:H321">IdentOkresKod</f>
        <v>0</v>
      </c>
      <c r="I258" s="46">
        <f aca="true" t="shared" si="88" ref="I258:I321">IdentRegCislo</f>
        <v>0</v>
      </c>
      <c r="J258" s="47">
        <f aca="true" t="shared" si="89" ref="J258:J321">LEFT(IdentKOD1,2)</f>
      </c>
      <c r="K258" s="43">
        <f aca="true" t="shared" si="90" ref="K258:K321">IdentKOD2</f>
        <v>0</v>
      </c>
      <c r="L258" s="43">
        <f aca="true" t="shared" si="91" ref="L258:L321">IdentKOD3</f>
        <v>0</v>
      </c>
      <c r="M258" s="43">
        <f aca="true" t="shared" si="92" ref="M258:M321">IdentKOD4</f>
        <v>0</v>
      </c>
      <c r="N258" s="43">
        <f aca="true" t="shared" si="93" ref="N258:N321">IdentKOD5</f>
        <v>0</v>
      </c>
      <c r="O258" s="43">
        <f aca="true" t="shared" si="94" ref="O258:O321">IdentKOD6</f>
        <v>0</v>
      </c>
      <c r="P258" s="43">
        <f aca="true" t="shared" si="95" ref="P258:P321">IdentKOD7</f>
        <v>0</v>
      </c>
      <c r="Q258" s="43">
        <f aca="true" t="shared" si="96" ref="Q258:Q321">LEFT(IdentKOD8,1)</f>
      </c>
      <c r="R258" s="43">
        <f aca="true" t="shared" si="97" ref="R258:R321">IdentKOD9</f>
        <v>0</v>
      </c>
      <c r="S258" s="43">
        <f aca="true" t="shared" si="98" ref="S258:S321">IdentZdruzenie</f>
        <v>0</v>
      </c>
      <c r="T258" s="43">
        <f aca="true" t="shared" si="99" ref="T258:T321">IdentKOD10</f>
        <v>0</v>
      </c>
      <c r="U258" s="43">
        <v>199</v>
      </c>
      <c r="V258" s="39" t="s">
        <v>531</v>
      </c>
      <c r="W258" s="50">
        <f>R19946201</f>
        <v>0</v>
      </c>
      <c r="X258" s="50">
        <f>R19946202</f>
        <v>0</v>
      </c>
      <c r="Y258" s="48" t="str">
        <f>R19946203</f>
        <v>x</v>
      </c>
      <c r="Z258" s="49">
        <f>R19946204</f>
        <v>0</v>
      </c>
    </row>
    <row r="259" spans="1:26" ht="12.75">
      <c r="A259" s="44">
        <f t="shared" si="80"/>
        <v>0</v>
      </c>
      <c r="B259" s="43">
        <f t="shared" si="81"/>
        <v>0</v>
      </c>
      <c r="C259" s="43">
        <f t="shared" si="82"/>
        <v>0</v>
      </c>
      <c r="D259" s="43">
        <f t="shared" si="83"/>
        <v>0</v>
      </c>
      <c r="E259" s="45">
        <f t="shared" si="84"/>
        <v>0</v>
      </c>
      <c r="F259" s="43">
        <f t="shared" si="85"/>
        <v>0</v>
      </c>
      <c r="G259" s="43">
        <f t="shared" si="86"/>
        <v>0</v>
      </c>
      <c r="H259" s="43">
        <f t="shared" si="87"/>
        <v>0</v>
      </c>
      <c r="I259" s="46">
        <f t="shared" si="88"/>
        <v>0</v>
      </c>
      <c r="J259" s="47">
        <f t="shared" si="89"/>
      </c>
      <c r="K259" s="43">
        <f t="shared" si="90"/>
        <v>0</v>
      </c>
      <c r="L259" s="43">
        <f t="shared" si="91"/>
        <v>0</v>
      </c>
      <c r="M259" s="43">
        <f t="shared" si="92"/>
        <v>0</v>
      </c>
      <c r="N259" s="43">
        <f t="shared" si="93"/>
        <v>0</v>
      </c>
      <c r="O259" s="43">
        <f t="shared" si="94"/>
        <v>0</v>
      </c>
      <c r="P259" s="43">
        <f t="shared" si="95"/>
        <v>0</v>
      </c>
      <c r="Q259" s="43">
        <f t="shared" si="96"/>
      </c>
      <c r="R259" s="43">
        <f t="shared" si="97"/>
        <v>0</v>
      </c>
      <c r="S259" s="43">
        <f t="shared" si="98"/>
        <v>0</v>
      </c>
      <c r="T259" s="43">
        <f t="shared" si="99"/>
        <v>0</v>
      </c>
      <c r="U259" s="43">
        <v>199</v>
      </c>
      <c r="V259" s="39" t="s">
        <v>533</v>
      </c>
      <c r="W259" s="50">
        <f>R19946501</f>
        <v>0</v>
      </c>
      <c r="X259" s="50">
        <f>R19946502</f>
        <v>0</v>
      </c>
      <c r="Y259" s="48" t="str">
        <f>R19946503</f>
        <v>x</v>
      </c>
      <c r="Z259" s="49">
        <f>R19946504</f>
        <v>0</v>
      </c>
    </row>
    <row r="260" spans="1:26" ht="12.75">
      <c r="A260" s="44">
        <f t="shared" si="80"/>
        <v>0</v>
      </c>
      <c r="B260" s="43">
        <f t="shared" si="81"/>
        <v>0</v>
      </c>
      <c r="C260" s="43">
        <f t="shared" si="82"/>
        <v>0</v>
      </c>
      <c r="D260" s="43">
        <f t="shared" si="83"/>
        <v>0</v>
      </c>
      <c r="E260" s="45">
        <f t="shared" si="84"/>
        <v>0</v>
      </c>
      <c r="F260" s="43">
        <f t="shared" si="85"/>
        <v>0</v>
      </c>
      <c r="G260" s="43">
        <f t="shared" si="86"/>
        <v>0</v>
      </c>
      <c r="H260" s="43">
        <f t="shared" si="87"/>
        <v>0</v>
      </c>
      <c r="I260" s="46">
        <f t="shared" si="88"/>
        <v>0</v>
      </c>
      <c r="J260" s="47">
        <f t="shared" si="89"/>
      </c>
      <c r="K260" s="43">
        <f t="shared" si="90"/>
        <v>0</v>
      </c>
      <c r="L260" s="43">
        <f t="shared" si="91"/>
        <v>0</v>
      </c>
      <c r="M260" s="43">
        <f t="shared" si="92"/>
        <v>0</v>
      </c>
      <c r="N260" s="43">
        <f t="shared" si="93"/>
        <v>0</v>
      </c>
      <c r="O260" s="43">
        <f t="shared" si="94"/>
        <v>0</v>
      </c>
      <c r="P260" s="43">
        <f t="shared" si="95"/>
        <v>0</v>
      </c>
      <c r="Q260" s="43">
        <f t="shared" si="96"/>
      </c>
      <c r="R260" s="43">
        <f t="shared" si="97"/>
        <v>0</v>
      </c>
      <c r="S260" s="43">
        <f t="shared" si="98"/>
        <v>0</v>
      </c>
      <c r="T260" s="43">
        <f t="shared" si="99"/>
        <v>0</v>
      </c>
      <c r="U260" s="43">
        <v>199</v>
      </c>
      <c r="V260" s="39" t="s">
        <v>534</v>
      </c>
      <c r="W260" s="50">
        <f>R19946551</f>
        <v>0</v>
      </c>
      <c r="X260" s="50">
        <f>R19946552</f>
        <v>0</v>
      </c>
      <c r="Y260" s="48" t="str">
        <f>R19946553</f>
        <v>x</v>
      </c>
      <c r="Z260" s="49">
        <f>R19946554</f>
        <v>0</v>
      </c>
    </row>
    <row r="261" spans="1:26" ht="12.75">
      <c r="A261" s="44">
        <f t="shared" si="80"/>
        <v>0</v>
      </c>
      <c r="B261" s="43">
        <f t="shared" si="81"/>
        <v>0</v>
      </c>
      <c r="C261" s="43">
        <f t="shared" si="82"/>
        <v>0</v>
      </c>
      <c r="D261" s="43">
        <f t="shared" si="83"/>
        <v>0</v>
      </c>
      <c r="E261" s="45">
        <f t="shared" si="84"/>
        <v>0</v>
      </c>
      <c r="F261" s="43">
        <f t="shared" si="85"/>
        <v>0</v>
      </c>
      <c r="G261" s="43">
        <f t="shared" si="86"/>
        <v>0</v>
      </c>
      <c r="H261" s="43">
        <f t="shared" si="87"/>
        <v>0</v>
      </c>
      <c r="I261" s="46">
        <f t="shared" si="88"/>
        <v>0</v>
      </c>
      <c r="J261" s="47">
        <f t="shared" si="89"/>
      </c>
      <c r="K261" s="43">
        <f t="shared" si="90"/>
        <v>0</v>
      </c>
      <c r="L261" s="43">
        <f t="shared" si="91"/>
        <v>0</v>
      </c>
      <c r="M261" s="43">
        <f t="shared" si="92"/>
        <v>0</v>
      </c>
      <c r="N261" s="43">
        <f t="shared" si="93"/>
        <v>0</v>
      </c>
      <c r="O261" s="43">
        <f t="shared" si="94"/>
        <v>0</v>
      </c>
      <c r="P261" s="43">
        <f t="shared" si="95"/>
        <v>0</v>
      </c>
      <c r="Q261" s="43">
        <f t="shared" si="96"/>
      </c>
      <c r="R261" s="43">
        <f t="shared" si="97"/>
        <v>0</v>
      </c>
      <c r="S261" s="43">
        <f t="shared" si="98"/>
        <v>0</v>
      </c>
      <c r="T261" s="43">
        <f t="shared" si="99"/>
        <v>0</v>
      </c>
      <c r="U261" s="43">
        <v>199</v>
      </c>
      <c r="V261" s="39" t="s">
        <v>535</v>
      </c>
      <c r="W261" s="50">
        <f>R19946601</f>
        <v>0</v>
      </c>
      <c r="X261" s="50">
        <f>R19946602</f>
        <v>0</v>
      </c>
      <c r="Y261" s="48" t="str">
        <f>R19946603</f>
        <v>x</v>
      </c>
      <c r="Z261" s="49">
        <f>R19946604</f>
        <v>0</v>
      </c>
    </row>
    <row r="262" spans="1:26" ht="12.75">
      <c r="A262" s="44">
        <f t="shared" si="80"/>
        <v>0</v>
      </c>
      <c r="B262" s="43">
        <f t="shared" si="81"/>
        <v>0</v>
      </c>
      <c r="C262" s="43">
        <f t="shared" si="82"/>
        <v>0</v>
      </c>
      <c r="D262" s="43">
        <f t="shared" si="83"/>
        <v>0</v>
      </c>
      <c r="E262" s="45">
        <f t="shared" si="84"/>
        <v>0</v>
      </c>
      <c r="F262" s="43">
        <f t="shared" si="85"/>
        <v>0</v>
      </c>
      <c r="G262" s="43">
        <f t="shared" si="86"/>
        <v>0</v>
      </c>
      <c r="H262" s="43">
        <f t="shared" si="87"/>
        <v>0</v>
      </c>
      <c r="I262" s="46">
        <f t="shared" si="88"/>
        <v>0</v>
      </c>
      <c r="J262" s="47">
        <f t="shared" si="89"/>
      </c>
      <c r="K262" s="43">
        <f t="shared" si="90"/>
        <v>0</v>
      </c>
      <c r="L262" s="43">
        <f t="shared" si="91"/>
        <v>0</v>
      </c>
      <c r="M262" s="43">
        <f t="shared" si="92"/>
        <v>0</v>
      </c>
      <c r="N262" s="43">
        <f t="shared" si="93"/>
        <v>0</v>
      </c>
      <c r="O262" s="43">
        <f t="shared" si="94"/>
        <v>0</v>
      </c>
      <c r="P262" s="43">
        <f t="shared" si="95"/>
        <v>0</v>
      </c>
      <c r="Q262" s="43">
        <f t="shared" si="96"/>
      </c>
      <c r="R262" s="43">
        <f t="shared" si="97"/>
        <v>0</v>
      </c>
      <c r="S262" s="43">
        <f t="shared" si="98"/>
        <v>0</v>
      </c>
      <c r="T262" s="43">
        <f t="shared" si="99"/>
        <v>0</v>
      </c>
      <c r="U262" s="43">
        <v>199</v>
      </c>
      <c r="V262" s="39" t="s">
        <v>536</v>
      </c>
      <c r="W262" s="50">
        <f>R19946651</f>
        <v>0</v>
      </c>
      <c r="X262" s="50">
        <f>R19946652</f>
        <v>0</v>
      </c>
      <c r="Y262" s="48" t="str">
        <f>R19946653</f>
        <v>x</v>
      </c>
      <c r="Z262" s="49">
        <f>R19946654</f>
        <v>0</v>
      </c>
    </row>
    <row r="263" spans="1:26" ht="12.75">
      <c r="A263" s="44">
        <f t="shared" si="80"/>
        <v>0</v>
      </c>
      <c r="B263" s="43">
        <f t="shared" si="81"/>
        <v>0</v>
      </c>
      <c r="C263" s="43">
        <f t="shared" si="82"/>
        <v>0</v>
      </c>
      <c r="D263" s="43">
        <f t="shared" si="83"/>
        <v>0</v>
      </c>
      <c r="E263" s="45">
        <f t="shared" si="84"/>
        <v>0</v>
      </c>
      <c r="F263" s="43">
        <f t="shared" si="85"/>
        <v>0</v>
      </c>
      <c r="G263" s="43">
        <f t="shared" si="86"/>
        <v>0</v>
      </c>
      <c r="H263" s="43">
        <f t="shared" si="87"/>
        <v>0</v>
      </c>
      <c r="I263" s="46">
        <f t="shared" si="88"/>
        <v>0</v>
      </c>
      <c r="J263" s="47">
        <f t="shared" si="89"/>
      </c>
      <c r="K263" s="43">
        <f t="shared" si="90"/>
        <v>0</v>
      </c>
      <c r="L263" s="43">
        <f t="shared" si="91"/>
        <v>0</v>
      </c>
      <c r="M263" s="43">
        <f t="shared" si="92"/>
        <v>0</v>
      </c>
      <c r="N263" s="43">
        <f t="shared" si="93"/>
        <v>0</v>
      </c>
      <c r="O263" s="43">
        <f t="shared" si="94"/>
        <v>0</v>
      </c>
      <c r="P263" s="43">
        <f t="shared" si="95"/>
        <v>0</v>
      </c>
      <c r="Q263" s="43">
        <f t="shared" si="96"/>
      </c>
      <c r="R263" s="43">
        <f t="shared" si="97"/>
        <v>0</v>
      </c>
      <c r="S263" s="43">
        <f t="shared" si="98"/>
        <v>0</v>
      </c>
      <c r="T263" s="43">
        <f t="shared" si="99"/>
        <v>0</v>
      </c>
      <c r="U263" s="43">
        <v>199</v>
      </c>
      <c r="V263" s="39" t="s">
        <v>537</v>
      </c>
      <c r="W263" s="50">
        <f>R19946701</f>
        <v>0</v>
      </c>
      <c r="X263" s="50">
        <f>R19946702</f>
        <v>0</v>
      </c>
      <c r="Y263" s="48" t="str">
        <f>R19946703</f>
        <v>x</v>
      </c>
      <c r="Z263" s="49">
        <f>R19946704</f>
        <v>0</v>
      </c>
    </row>
    <row r="264" spans="1:26" ht="12.75">
      <c r="A264" s="44">
        <f t="shared" si="80"/>
        <v>0</v>
      </c>
      <c r="B264" s="43">
        <f t="shared" si="81"/>
        <v>0</v>
      </c>
      <c r="C264" s="43">
        <f t="shared" si="82"/>
        <v>0</v>
      </c>
      <c r="D264" s="43">
        <f t="shared" si="83"/>
        <v>0</v>
      </c>
      <c r="E264" s="45">
        <f t="shared" si="84"/>
        <v>0</v>
      </c>
      <c r="F264" s="43">
        <f t="shared" si="85"/>
        <v>0</v>
      </c>
      <c r="G264" s="43">
        <f t="shared" si="86"/>
        <v>0</v>
      </c>
      <c r="H264" s="43">
        <f t="shared" si="87"/>
        <v>0</v>
      </c>
      <c r="I264" s="46">
        <f t="shared" si="88"/>
        <v>0</v>
      </c>
      <c r="J264" s="47">
        <f t="shared" si="89"/>
      </c>
      <c r="K264" s="43">
        <f t="shared" si="90"/>
        <v>0</v>
      </c>
      <c r="L264" s="43">
        <f t="shared" si="91"/>
        <v>0</v>
      </c>
      <c r="M264" s="43">
        <f t="shared" si="92"/>
        <v>0</v>
      </c>
      <c r="N264" s="43">
        <f t="shared" si="93"/>
        <v>0</v>
      </c>
      <c r="O264" s="43">
        <f t="shared" si="94"/>
        <v>0</v>
      </c>
      <c r="P264" s="43">
        <f t="shared" si="95"/>
        <v>0</v>
      </c>
      <c r="Q264" s="43">
        <f t="shared" si="96"/>
      </c>
      <c r="R264" s="43">
        <f t="shared" si="97"/>
        <v>0</v>
      </c>
      <c r="S264" s="43">
        <f t="shared" si="98"/>
        <v>0</v>
      </c>
      <c r="T264" s="43">
        <f t="shared" si="99"/>
        <v>0</v>
      </c>
      <c r="U264" s="43">
        <v>199</v>
      </c>
      <c r="V264" s="39" t="s">
        <v>539</v>
      </c>
      <c r="W264" s="50">
        <f>R19946751</f>
        <v>0</v>
      </c>
      <c r="X264" s="50">
        <f>R19946752</f>
        <v>0</v>
      </c>
      <c r="Y264" s="48" t="str">
        <f>R19946753</f>
        <v>x</v>
      </c>
      <c r="Z264" s="49">
        <f>R19946754</f>
        <v>0</v>
      </c>
    </row>
    <row r="265" spans="1:26" ht="12.75">
      <c r="A265" s="44">
        <f t="shared" si="80"/>
        <v>0</v>
      </c>
      <c r="B265" s="43">
        <f t="shared" si="81"/>
        <v>0</v>
      </c>
      <c r="C265" s="43">
        <f t="shared" si="82"/>
        <v>0</v>
      </c>
      <c r="D265" s="43">
        <f t="shared" si="83"/>
        <v>0</v>
      </c>
      <c r="E265" s="45">
        <f t="shared" si="84"/>
        <v>0</v>
      </c>
      <c r="F265" s="43">
        <f t="shared" si="85"/>
        <v>0</v>
      </c>
      <c r="G265" s="43">
        <f t="shared" si="86"/>
        <v>0</v>
      </c>
      <c r="H265" s="43">
        <f t="shared" si="87"/>
        <v>0</v>
      </c>
      <c r="I265" s="46">
        <f t="shared" si="88"/>
        <v>0</v>
      </c>
      <c r="J265" s="47">
        <f t="shared" si="89"/>
      </c>
      <c r="K265" s="43">
        <f t="shared" si="90"/>
        <v>0</v>
      </c>
      <c r="L265" s="43">
        <f t="shared" si="91"/>
        <v>0</v>
      </c>
      <c r="M265" s="43">
        <f t="shared" si="92"/>
        <v>0</v>
      </c>
      <c r="N265" s="43">
        <f t="shared" si="93"/>
        <v>0</v>
      </c>
      <c r="O265" s="43">
        <f t="shared" si="94"/>
        <v>0</v>
      </c>
      <c r="P265" s="43">
        <f t="shared" si="95"/>
        <v>0</v>
      </c>
      <c r="Q265" s="43">
        <f t="shared" si="96"/>
      </c>
      <c r="R265" s="43">
        <f t="shared" si="97"/>
        <v>0</v>
      </c>
      <c r="S265" s="43">
        <f t="shared" si="98"/>
        <v>0</v>
      </c>
      <c r="T265" s="43">
        <f t="shared" si="99"/>
        <v>0</v>
      </c>
      <c r="U265" s="43">
        <v>199</v>
      </c>
      <c r="V265" s="39" t="s">
        <v>540</v>
      </c>
      <c r="W265" s="48">
        <f>R19946991</f>
        <v>0</v>
      </c>
      <c r="X265" s="48">
        <f>R19946992</f>
        <v>0</v>
      </c>
      <c r="Y265" s="48" t="str">
        <f>R19946993</f>
        <v>x</v>
      </c>
      <c r="Z265" s="49">
        <f>R19946994</f>
        <v>0</v>
      </c>
    </row>
    <row r="266" spans="1:26" ht="12.75">
      <c r="A266" s="44">
        <f t="shared" si="80"/>
        <v>0</v>
      </c>
      <c r="B266" s="43">
        <f t="shared" si="81"/>
        <v>0</v>
      </c>
      <c r="C266" s="43">
        <f t="shared" si="82"/>
        <v>0</v>
      </c>
      <c r="D266" s="43">
        <f t="shared" si="83"/>
        <v>0</v>
      </c>
      <c r="E266" s="45">
        <f t="shared" si="84"/>
        <v>0</v>
      </c>
      <c r="F266" s="43">
        <f t="shared" si="85"/>
        <v>0</v>
      </c>
      <c r="G266" s="43">
        <f t="shared" si="86"/>
        <v>0</v>
      </c>
      <c r="H266" s="43">
        <f t="shared" si="87"/>
        <v>0</v>
      </c>
      <c r="I266" s="46">
        <f t="shared" si="88"/>
        <v>0</v>
      </c>
      <c r="J266" s="47">
        <f t="shared" si="89"/>
      </c>
      <c r="K266" s="43">
        <f t="shared" si="90"/>
        <v>0</v>
      </c>
      <c r="L266" s="43">
        <f t="shared" si="91"/>
        <v>0</v>
      </c>
      <c r="M266" s="43">
        <f t="shared" si="92"/>
        <v>0</v>
      </c>
      <c r="N266" s="43">
        <f t="shared" si="93"/>
        <v>0</v>
      </c>
      <c r="O266" s="43">
        <f t="shared" si="94"/>
        <v>0</v>
      </c>
      <c r="P266" s="43">
        <f t="shared" si="95"/>
        <v>0</v>
      </c>
      <c r="Q266" s="43">
        <f t="shared" si="96"/>
      </c>
      <c r="R266" s="43">
        <f t="shared" si="97"/>
        <v>0</v>
      </c>
      <c r="S266" s="43">
        <f t="shared" si="98"/>
        <v>0</v>
      </c>
      <c r="T266" s="43">
        <f t="shared" si="99"/>
        <v>0</v>
      </c>
      <c r="U266" s="43">
        <v>199</v>
      </c>
      <c r="V266" s="39" t="s">
        <v>542</v>
      </c>
      <c r="W266" s="50">
        <f>R19947001</f>
        <v>0</v>
      </c>
      <c r="X266" s="50">
        <f>R19947002</f>
        <v>0</v>
      </c>
      <c r="Y266" s="48" t="str">
        <f>R19947003</f>
        <v>x</v>
      </c>
      <c r="Z266" s="49">
        <f>R19947004</f>
        <v>0</v>
      </c>
    </row>
    <row r="267" spans="1:26" ht="12.75">
      <c r="A267" s="44">
        <f t="shared" si="80"/>
        <v>0</v>
      </c>
      <c r="B267" s="43">
        <f t="shared" si="81"/>
        <v>0</v>
      </c>
      <c r="C267" s="43">
        <f t="shared" si="82"/>
        <v>0</v>
      </c>
      <c r="D267" s="43">
        <f t="shared" si="83"/>
        <v>0</v>
      </c>
      <c r="E267" s="45">
        <f t="shared" si="84"/>
        <v>0</v>
      </c>
      <c r="F267" s="43">
        <f t="shared" si="85"/>
        <v>0</v>
      </c>
      <c r="G267" s="43">
        <f t="shared" si="86"/>
        <v>0</v>
      </c>
      <c r="H267" s="43">
        <f t="shared" si="87"/>
        <v>0</v>
      </c>
      <c r="I267" s="46">
        <f t="shared" si="88"/>
        <v>0</v>
      </c>
      <c r="J267" s="47">
        <f t="shared" si="89"/>
      </c>
      <c r="K267" s="43">
        <f t="shared" si="90"/>
        <v>0</v>
      </c>
      <c r="L267" s="43">
        <f t="shared" si="91"/>
        <v>0</v>
      </c>
      <c r="M267" s="43">
        <f t="shared" si="92"/>
        <v>0</v>
      </c>
      <c r="N267" s="43">
        <f t="shared" si="93"/>
        <v>0</v>
      </c>
      <c r="O267" s="43">
        <f t="shared" si="94"/>
        <v>0</v>
      </c>
      <c r="P267" s="43">
        <f t="shared" si="95"/>
        <v>0</v>
      </c>
      <c r="Q267" s="43">
        <f t="shared" si="96"/>
      </c>
      <c r="R267" s="43">
        <f t="shared" si="97"/>
        <v>0</v>
      </c>
      <c r="S267" s="43">
        <f t="shared" si="98"/>
        <v>0</v>
      </c>
      <c r="T267" s="43">
        <f t="shared" si="99"/>
        <v>0</v>
      </c>
      <c r="U267" s="43">
        <v>199</v>
      </c>
      <c r="V267" s="39" t="s">
        <v>544</v>
      </c>
      <c r="W267" s="50">
        <f>R19947021</f>
        <v>0</v>
      </c>
      <c r="X267" s="50">
        <f>R19947022</f>
        <v>0</v>
      </c>
      <c r="Y267" s="48" t="str">
        <f>R19947023</f>
        <v>x</v>
      </c>
      <c r="Z267" s="49">
        <f>R19947024</f>
        <v>0</v>
      </c>
    </row>
    <row r="268" spans="1:26" ht="12.75">
      <c r="A268" s="44">
        <f t="shared" si="80"/>
        <v>0</v>
      </c>
      <c r="B268" s="43">
        <f t="shared" si="81"/>
        <v>0</v>
      </c>
      <c r="C268" s="43">
        <f t="shared" si="82"/>
        <v>0</v>
      </c>
      <c r="D268" s="43">
        <f t="shared" si="83"/>
        <v>0</v>
      </c>
      <c r="E268" s="45">
        <f t="shared" si="84"/>
        <v>0</v>
      </c>
      <c r="F268" s="43">
        <f t="shared" si="85"/>
        <v>0</v>
      </c>
      <c r="G268" s="43">
        <f t="shared" si="86"/>
        <v>0</v>
      </c>
      <c r="H268" s="43">
        <f t="shared" si="87"/>
        <v>0</v>
      </c>
      <c r="I268" s="46">
        <f t="shared" si="88"/>
        <v>0</v>
      </c>
      <c r="J268" s="47">
        <f t="shared" si="89"/>
      </c>
      <c r="K268" s="43">
        <f t="shared" si="90"/>
        <v>0</v>
      </c>
      <c r="L268" s="43">
        <f t="shared" si="91"/>
        <v>0</v>
      </c>
      <c r="M268" s="43">
        <f t="shared" si="92"/>
        <v>0</v>
      </c>
      <c r="N268" s="43">
        <f t="shared" si="93"/>
        <v>0</v>
      </c>
      <c r="O268" s="43">
        <f t="shared" si="94"/>
        <v>0</v>
      </c>
      <c r="P268" s="43">
        <f t="shared" si="95"/>
        <v>0</v>
      </c>
      <c r="Q268" s="43">
        <f t="shared" si="96"/>
      </c>
      <c r="R268" s="43">
        <f t="shared" si="97"/>
        <v>0</v>
      </c>
      <c r="S268" s="43">
        <f t="shared" si="98"/>
        <v>0</v>
      </c>
      <c r="T268" s="43">
        <f t="shared" si="99"/>
        <v>0</v>
      </c>
      <c r="U268" s="43">
        <v>199</v>
      </c>
      <c r="V268" s="39" t="s">
        <v>546</v>
      </c>
      <c r="W268" s="50">
        <f>R19947041</f>
        <v>0</v>
      </c>
      <c r="X268" s="50">
        <f>R19947042</f>
        <v>0</v>
      </c>
      <c r="Y268" s="48" t="str">
        <f>R19947043</f>
        <v>x</v>
      </c>
      <c r="Z268" s="49">
        <f>R19947044</f>
        <v>0</v>
      </c>
    </row>
    <row r="269" spans="1:26" ht="12.75">
      <c r="A269" s="44">
        <f t="shared" si="80"/>
        <v>0</v>
      </c>
      <c r="B269" s="43">
        <f t="shared" si="81"/>
        <v>0</v>
      </c>
      <c r="C269" s="43">
        <f t="shared" si="82"/>
        <v>0</v>
      </c>
      <c r="D269" s="43">
        <f t="shared" si="83"/>
        <v>0</v>
      </c>
      <c r="E269" s="45">
        <f t="shared" si="84"/>
        <v>0</v>
      </c>
      <c r="F269" s="43">
        <f t="shared" si="85"/>
        <v>0</v>
      </c>
      <c r="G269" s="43">
        <f t="shared" si="86"/>
        <v>0</v>
      </c>
      <c r="H269" s="43">
        <f t="shared" si="87"/>
        <v>0</v>
      </c>
      <c r="I269" s="46">
        <f t="shared" si="88"/>
        <v>0</v>
      </c>
      <c r="J269" s="47">
        <f t="shared" si="89"/>
      </c>
      <c r="K269" s="43">
        <f t="shared" si="90"/>
        <v>0</v>
      </c>
      <c r="L269" s="43">
        <f t="shared" si="91"/>
        <v>0</v>
      </c>
      <c r="M269" s="43">
        <f t="shared" si="92"/>
        <v>0</v>
      </c>
      <c r="N269" s="43">
        <f t="shared" si="93"/>
        <v>0</v>
      </c>
      <c r="O269" s="43">
        <f t="shared" si="94"/>
        <v>0</v>
      </c>
      <c r="P269" s="43">
        <f t="shared" si="95"/>
        <v>0</v>
      </c>
      <c r="Q269" s="43">
        <f t="shared" si="96"/>
      </c>
      <c r="R269" s="43">
        <f t="shared" si="97"/>
        <v>0</v>
      </c>
      <c r="S269" s="43">
        <f t="shared" si="98"/>
        <v>0</v>
      </c>
      <c r="T269" s="43">
        <f t="shared" si="99"/>
        <v>0</v>
      </c>
      <c r="U269" s="43">
        <v>199</v>
      </c>
      <c r="V269" s="39" t="s">
        <v>548</v>
      </c>
      <c r="W269" s="50">
        <f>R19947051</f>
        <v>0</v>
      </c>
      <c r="X269" s="50">
        <f>R19947052</f>
        <v>0</v>
      </c>
      <c r="Y269" s="48" t="str">
        <f>R19947053</f>
        <v>x</v>
      </c>
      <c r="Z269" s="49">
        <f>R19947054</f>
        <v>0</v>
      </c>
    </row>
    <row r="270" spans="1:26" ht="12.75">
      <c r="A270" s="44">
        <f t="shared" si="80"/>
        <v>0</v>
      </c>
      <c r="B270" s="43">
        <f t="shared" si="81"/>
        <v>0</v>
      </c>
      <c r="C270" s="43">
        <f t="shared" si="82"/>
        <v>0</v>
      </c>
      <c r="D270" s="43">
        <f t="shared" si="83"/>
        <v>0</v>
      </c>
      <c r="E270" s="45">
        <f t="shared" si="84"/>
        <v>0</v>
      </c>
      <c r="F270" s="43">
        <f t="shared" si="85"/>
        <v>0</v>
      </c>
      <c r="G270" s="43">
        <f t="shared" si="86"/>
        <v>0</v>
      </c>
      <c r="H270" s="43">
        <f t="shared" si="87"/>
        <v>0</v>
      </c>
      <c r="I270" s="46">
        <f t="shared" si="88"/>
        <v>0</v>
      </c>
      <c r="J270" s="47">
        <f t="shared" si="89"/>
      </c>
      <c r="K270" s="43">
        <f t="shared" si="90"/>
        <v>0</v>
      </c>
      <c r="L270" s="43">
        <f t="shared" si="91"/>
        <v>0</v>
      </c>
      <c r="M270" s="43">
        <f t="shared" si="92"/>
        <v>0</v>
      </c>
      <c r="N270" s="43">
        <f t="shared" si="93"/>
        <v>0</v>
      </c>
      <c r="O270" s="43">
        <f t="shared" si="94"/>
        <v>0</v>
      </c>
      <c r="P270" s="43">
        <f t="shared" si="95"/>
        <v>0</v>
      </c>
      <c r="Q270" s="43">
        <f t="shared" si="96"/>
      </c>
      <c r="R270" s="43">
        <f t="shared" si="97"/>
        <v>0</v>
      </c>
      <c r="S270" s="43">
        <f t="shared" si="98"/>
        <v>0</v>
      </c>
      <c r="T270" s="43">
        <f t="shared" si="99"/>
        <v>0</v>
      </c>
      <c r="U270" s="43">
        <v>199</v>
      </c>
      <c r="V270" s="39" t="s">
        <v>550</v>
      </c>
      <c r="W270" s="50">
        <f>R19947061</f>
        <v>0</v>
      </c>
      <c r="X270" s="50">
        <f>R19947062</f>
        <v>0</v>
      </c>
      <c r="Y270" s="48" t="str">
        <f>R19947063</f>
        <v>x</v>
      </c>
      <c r="Z270" s="49">
        <f>R19947064</f>
        <v>0</v>
      </c>
    </row>
    <row r="271" spans="1:26" ht="12.75">
      <c r="A271" s="44">
        <f t="shared" si="80"/>
        <v>0</v>
      </c>
      <c r="B271" s="43">
        <f t="shared" si="81"/>
        <v>0</v>
      </c>
      <c r="C271" s="43">
        <f t="shared" si="82"/>
        <v>0</v>
      </c>
      <c r="D271" s="43">
        <f t="shared" si="83"/>
        <v>0</v>
      </c>
      <c r="E271" s="45">
        <f t="shared" si="84"/>
        <v>0</v>
      </c>
      <c r="F271" s="43">
        <f t="shared" si="85"/>
        <v>0</v>
      </c>
      <c r="G271" s="43">
        <f t="shared" si="86"/>
        <v>0</v>
      </c>
      <c r="H271" s="43">
        <f t="shared" si="87"/>
        <v>0</v>
      </c>
      <c r="I271" s="46">
        <f t="shared" si="88"/>
        <v>0</v>
      </c>
      <c r="J271" s="47">
        <f t="shared" si="89"/>
      </c>
      <c r="K271" s="43">
        <f t="shared" si="90"/>
        <v>0</v>
      </c>
      <c r="L271" s="43">
        <f t="shared" si="91"/>
        <v>0</v>
      </c>
      <c r="M271" s="43">
        <f t="shared" si="92"/>
        <v>0</v>
      </c>
      <c r="N271" s="43">
        <f t="shared" si="93"/>
        <v>0</v>
      </c>
      <c r="O271" s="43">
        <f t="shared" si="94"/>
        <v>0</v>
      </c>
      <c r="P271" s="43">
        <f t="shared" si="95"/>
        <v>0</v>
      </c>
      <c r="Q271" s="43">
        <f t="shared" si="96"/>
      </c>
      <c r="R271" s="43">
        <f t="shared" si="97"/>
        <v>0</v>
      </c>
      <c r="S271" s="43">
        <f t="shared" si="98"/>
        <v>0</v>
      </c>
      <c r="T271" s="43">
        <f t="shared" si="99"/>
        <v>0</v>
      </c>
      <c r="U271" s="43">
        <v>199</v>
      </c>
      <c r="V271" s="39" t="s">
        <v>552</v>
      </c>
      <c r="W271" s="50">
        <f>R19947071</f>
        <v>0</v>
      </c>
      <c r="X271" s="50">
        <f>R19947072</f>
        <v>0</v>
      </c>
      <c r="Y271" s="48" t="str">
        <f>R19947073</f>
        <v>x</v>
      </c>
      <c r="Z271" s="49">
        <f>R19947074</f>
        <v>0</v>
      </c>
    </row>
    <row r="272" spans="1:26" ht="12.75">
      <c r="A272" s="44">
        <f t="shared" si="80"/>
        <v>0</v>
      </c>
      <c r="B272" s="43">
        <f t="shared" si="81"/>
        <v>0</v>
      </c>
      <c r="C272" s="43">
        <f t="shared" si="82"/>
        <v>0</v>
      </c>
      <c r="D272" s="43">
        <f t="shared" si="83"/>
        <v>0</v>
      </c>
      <c r="E272" s="45">
        <f t="shared" si="84"/>
        <v>0</v>
      </c>
      <c r="F272" s="43">
        <f t="shared" si="85"/>
        <v>0</v>
      </c>
      <c r="G272" s="43">
        <f t="shared" si="86"/>
        <v>0</v>
      </c>
      <c r="H272" s="43">
        <f t="shared" si="87"/>
        <v>0</v>
      </c>
      <c r="I272" s="46">
        <f t="shared" si="88"/>
        <v>0</v>
      </c>
      <c r="J272" s="47">
        <f t="shared" si="89"/>
      </c>
      <c r="K272" s="43">
        <f t="shared" si="90"/>
        <v>0</v>
      </c>
      <c r="L272" s="43">
        <f t="shared" si="91"/>
        <v>0</v>
      </c>
      <c r="M272" s="43">
        <f t="shared" si="92"/>
        <v>0</v>
      </c>
      <c r="N272" s="43">
        <f t="shared" si="93"/>
        <v>0</v>
      </c>
      <c r="O272" s="43">
        <f t="shared" si="94"/>
        <v>0</v>
      </c>
      <c r="P272" s="43">
        <f t="shared" si="95"/>
        <v>0</v>
      </c>
      <c r="Q272" s="43">
        <f t="shared" si="96"/>
      </c>
      <c r="R272" s="43">
        <f t="shared" si="97"/>
        <v>0</v>
      </c>
      <c r="S272" s="43">
        <f t="shared" si="98"/>
        <v>0</v>
      </c>
      <c r="T272" s="43">
        <f t="shared" si="99"/>
        <v>0</v>
      </c>
      <c r="U272" s="43">
        <v>199</v>
      </c>
      <c r="V272" s="39" t="s">
        <v>554</v>
      </c>
      <c r="W272" s="50">
        <f>R19947081</f>
        <v>0</v>
      </c>
      <c r="X272" s="50">
        <f>R19947082</f>
        <v>0</v>
      </c>
      <c r="Y272" s="48" t="str">
        <f>R19947083</f>
        <v>x</v>
      </c>
      <c r="Z272" s="49">
        <f>R19947084</f>
        <v>0</v>
      </c>
    </row>
    <row r="273" spans="1:26" ht="12.75">
      <c r="A273" s="44">
        <f t="shared" si="80"/>
        <v>0</v>
      </c>
      <c r="B273" s="43">
        <f t="shared" si="81"/>
        <v>0</v>
      </c>
      <c r="C273" s="43">
        <f t="shared" si="82"/>
        <v>0</v>
      </c>
      <c r="D273" s="43">
        <f t="shared" si="83"/>
        <v>0</v>
      </c>
      <c r="E273" s="45">
        <f t="shared" si="84"/>
        <v>0</v>
      </c>
      <c r="F273" s="43">
        <f t="shared" si="85"/>
        <v>0</v>
      </c>
      <c r="G273" s="43">
        <f t="shared" si="86"/>
        <v>0</v>
      </c>
      <c r="H273" s="43">
        <f t="shared" si="87"/>
        <v>0</v>
      </c>
      <c r="I273" s="46">
        <f t="shared" si="88"/>
        <v>0</v>
      </c>
      <c r="J273" s="47">
        <f t="shared" si="89"/>
      </c>
      <c r="K273" s="43">
        <f t="shared" si="90"/>
        <v>0</v>
      </c>
      <c r="L273" s="43">
        <f t="shared" si="91"/>
        <v>0</v>
      </c>
      <c r="M273" s="43">
        <f t="shared" si="92"/>
        <v>0</v>
      </c>
      <c r="N273" s="43">
        <f t="shared" si="93"/>
        <v>0</v>
      </c>
      <c r="O273" s="43">
        <f t="shared" si="94"/>
        <v>0</v>
      </c>
      <c r="P273" s="43">
        <f t="shared" si="95"/>
        <v>0</v>
      </c>
      <c r="Q273" s="43">
        <f t="shared" si="96"/>
      </c>
      <c r="R273" s="43">
        <f t="shared" si="97"/>
        <v>0</v>
      </c>
      <c r="S273" s="43">
        <f t="shared" si="98"/>
        <v>0</v>
      </c>
      <c r="T273" s="43">
        <f t="shared" si="99"/>
        <v>0</v>
      </c>
      <c r="U273" s="43">
        <v>199</v>
      </c>
      <c r="V273" s="39" t="s">
        <v>556</v>
      </c>
      <c r="W273" s="50">
        <f>R19947221</f>
        <v>0</v>
      </c>
      <c r="X273" s="50">
        <f>R19947222</f>
        <v>0</v>
      </c>
      <c r="Y273" s="48" t="str">
        <f>R19947223</f>
        <v>x</v>
      </c>
      <c r="Z273" s="49">
        <f>R19947224</f>
        <v>0</v>
      </c>
    </row>
    <row r="274" spans="1:26" ht="12.75">
      <c r="A274" s="44">
        <f t="shared" si="80"/>
        <v>0</v>
      </c>
      <c r="B274" s="43">
        <f t="shared" si="81"/>
        <v>0</v>
      </c>
      <c r="C274" s="43">
        <f t="shared" si="82"/>
        <v>0</v>
      </c>
      <c r="D274" s="43">
        <f t="shared" si="83"/>
        <v>0</v>
      </c>
      <c r="E274" s="45">
        <f t="shared" si="84"/>
        <v>0</v>
      </c>
      <c r="F274" s="43">
        <f t="shared" si="85"/>
        <v>0</v>
      </c>
      <c r="G274" s="43">
        <f t="shared" si="86"/>
        <v>0</v>
      </c>
      <c r="H274" s="43">
        <f t="shared" si="87"/>
        <v>0</v>
      </c>
      <c r="I274" s="46">
        <f t="shared" si="88"/>
        <v>0</v>
      </c>
      <c r="J274" s="47">
        <f t="shared" si="89"/>
      </c>
      <c r="K274" s="43">
        <f t="shared" si="90"/>
        <v>0</v>
      </c>
      <c r="L274" s="43">
        <f t="shared" si="91"/>
        <v>0</v>
      </c>
      <c r="M274" s="43">
        <f t="shared" si="92"/>
        <v>0</v>
      </c>
      <c r="N274" s="43">
        <f t="shared" si="93"/>
        <v>0</v>
      </c>
      <c r="O274" s="43">
        <f t="shared" si="94"/>
        <v>0</v>
      </c>
      <c r="P274" s="43">
        <f t="shared" si="95"/>
        <v>0</v>
      </c>
      <c r="Q274" s="43">
        <f t="shared" si="96"/>
      </c>
      <c r="R274" s="43">
        <f t="shared" si="97"/>
        <v>0</v>
      </c>
      <c r="S274" s="43">
        <f t="shared" si="98"/>
        <v>0</v>
      </c>
      <c r="T274" s="43">
        <f t="shared" si="99"/>
        <v>0</v>
      </c>
      <c r="U274" s="43">
        <v>199</v>
      </c>
      <c r="V274" s="39" t="s">
        <v>558</v>
      </c>
      <c r="W274" s="50">
        <f>R19947231</f>
        <v>0</v>
      </c>
      <c r="X274" s="50">
        <f>R19947232</f>
        <v>0</v>
      </c>
      <c r="Y274" s="48" t="str">
        <f>R19947233</f>
        <v>x</v>
      </c>
      <c r="Z274" s="49">
        <f>R19947234</f>
        <v>0</v>
      </c>
    </row>
    <row r="275" spans="1:26" ht="12.75">
      <c r="A275" s="44">
        <f t="shared" si="80"/>
        <v>0</v>
      </c>
      <c r="B275" s="43">
        <f t="shared" si="81"/>
        <v>0</v>
      </c>
      <c r="C275" s="43">
        <f t="shared" si="82"/>
        <v>0</v>
      </c>
      <c r="D275" s="43">
        <f t="shared" si="83"/>
        <v>0</v>
      </c>
      <c r="E275" s="45">
        <f t="shared" si="84"/>
        <v>0</v>
      </c>
      <c r="F275" s="43">
        <f t="shared" si="85"/>
        <v>0</v>
      </c>
      <c r="G275" s="43">
        <f t="shared" si="86"/>
        <v>0</v>
      </c>
      <c r="H275" s="43">
        <f t="shared" si="87"/>
        <v>0</v>
      </c>
      <c r="I275" s="46">
        <f t="shared" si="88"/>
        <v>0</v>
      </c>
      <c r="J275" s="47">
        <f t="shared" si="89"/>
      </c>
      <c r="K275" s="43">
        <f t="shared" si="90"/>
        <v>0</v>
      </c>
      <c r="L275" s="43">
        <f t="shared" si="91"/>
        <v>0</v>
      </c>
      <c r="M275" s="43">
        <f t="shared" si="92"/>
        <v>0</v>
      </c>
      <c r="N275" s="43">
        <f t="shared" si="93"/>
        <v>0</v>
      </c>
      <c r="O275" s="43">
        <f t="shared" si="94"/>
        <v>0</v>
      </c>
      <c r="P275" s="43">
        <f t="shared" si="95"/>
        <v>0</v>
      </c>
      <c r="Q275" s="43">
        <f t="shared" si="96"/>
      </c>
      <c r="R275" s="43">
        <f t="shared" si="97"/>
        <v>0</v>
      </c>
      <c r="S275" s="43">
        <f t="shared" si="98"/>
        <v>0</v>
      </c>
      <c r="T275" s="43">
        <f t="shared" si="99"/>
        <v>0</v>
      </c>
      <c r="U275" s="43">
        <v>199</v>
      </c>
      <c r="V275" s="39" t="s">
        <v>560</v>
      </c>
      <c r="W275" s="50">
        <f>R19947241</f>
        <v>0</v>
      </c>
      <c r="X275" s="50">
        <f>R19947242</f>
        <v>0</v>
      </c>
      <c r="Y275" s="48" t="str">
        <f>R19947243</f>
        <v>x</v>
      </c>
      <c r="Z275" s="49">
        <f>R19947244</f>
        <v>0</v>
      </c>
    </row>
    <row r="276" spans="1:26" ht="12.75">
      <c r="A276" s="44">
        <f t="shared" si="80"/>
        <v>0</v>
      </c>
      <c r="B276" s="43">
        <f t="shared" si="81"/>
        <v>0</v>
      </c>
      <c r="C276" s="43">
        <f t="shared" si="82"/>
        <v>0</v>
      </c>
      <c r="D276" s="43">
        <f t="shared" si="83"/>
        <v>0</v>
      </c>
      <c r="E276" s="45">
        <f t="shared" si="84"/>
        <v>0</v>
      </c>
      <c r="F276" s="43">
        <f t="shared" si="85"/>
        <v>0</v>
      </c>
      <c r="G276" s="43">
        <f t="shared" si="86"/>
        <v>0</v>
      </c>
      <c r="H276" s="43">
        <f t="shared" si="87"/>
        <v>0</v>
      </c>
      <c r="I276" s="46">
        <f t="shared" si="88"/>
        <v>0</v>
      </c>
      <c r="J276" s="47">
        <f t="shared" si="89"/>
      </c>
      <c r="K276" s="43">
        <f t="shared" si="90"/>
        <v>0</v>
      </c>
      <c r="L276" s="43">
        <f t="shared" si="91"/>
        <v>0</v>
      </c>
      <c r="M276" s="43">
        <f t="shared" si="92"/>
        <v>0</v>
      </c>
      <c r="N276" s="43">
        <f t="shared" si="93"/>
        <v>0</v>
      </c>
      <c r="O276" s="43">
        <f t="shared" si="94"/>
        <v>0</v>
      </c>
      <c r="P276" s="43">
        <f t="shared" si="95"/>
        <v>0</v>
      </c>
      <c r="Q276" s="43">
        <f t="shared" si="96"/>
      </c>
      <c r="R276" s="43">
        <f t="shared" si="97"/>
        <v>0</v>
      </c>
      <c r="S276" s="43">
        <f t="shared" si="98"/>
        <v>0</v>
      </c>
      <c r="T276" s="43">
        <f t="shared" si="99"/>
        <v>0</v>
      </c>
      <c r="U276" s="43">
        <v>199</v>
      </c>
      <c r="V276" s="39" t="s">
        <v>562</v>
      </c>
      <c r="W276" s="50">
        <f>R19947271</f>
        <v>0</v>
      </c>
      <c r="X276" s="50">
        <f>R19947272</f>
        <v>0</v>
      </c>
      <c r="Y276" s="48" t="str">
        <f>R19947273</f>
        <v>x</v>
      </c>
      <c r="Z276" s="49">
        <f>R19947274</f>
        <v>0</v>
      </c>
    </row>
    <row r="277" spans="1:26" ht="12.75">
      <c r="A277" s="44">
        <f t="shared" si="80"/>
        <v>0</v>
      </c>
      <c r="B277" s="43">
        <f t="shared" si="81"/>
        <v>0</v>
      </c>
      <c r="C277" s="43">
        <f t="shared" si="82"/>
        <v>0</v>
      </c>
      <c r="D277" s="43">
        <f t="shared" si="83"/>
        <v>0</v>
      </c>
      <c r="E277" s="45">
        <f t="shared" si="84"/>
        <v>0</v>
      </c>
      <c r="F277" s="43">
        <f t="shared" si="85"/>
        <v>0</v>
      </c>
      <c r="G277" s="43">
        <f t="shared" si="86"/>
        <v>0</v>
      </c>
      <c r="H277" s="43">
        <f t="shared" si="87"/>
        <v>0</v>
      </c>
      <c r="I277" s="46">
        <f t="shared" si="88"/>
        <v>0</v>
      </c>
      <c r="J277" s="47">
        <f t="shared" si="89"/>
      </c>
      <c r="K277" s="43">
        <f t="shared" si="90"/>
        <v>0</v>
      </c>
      <c r="L277" s="43">
        <f t="shared" si="91"/>
        <v>0</v>
      </c>
      <c r="M277" s="43">
        <f t="shared" si="92"/>
        <v>0</v>
      </c>
      <c r="N277" s="43">
        <f t="shared" si="93"/>
        <v>0</v>
      </c>
      <c r="O277" s="43">
        <f t="shared" si="94"/>
        <v>0</v>
      </c>
      <c r="P277" s="43">
        <f t="shared" si="95"/>
        <v>0</v>
      </c>
      <c r="Q277" s="43">
        <f t="shared" si="96"/>
      </c>
      <c r="R277" s="43">
        <f t="shared" si="97"/>
        <v>0</v>
      </c>
      <c r="S277" s="43">
        <f t="shared" si="98"/>
        <v>0</v>
      </c>
      <c r="T277" s="43">
        <f t="shared" si="99"/>
        <v>0</v>
      </c>
      <c r="U277" s="43">
        <v>199</v>
      </c>
      <c r="V277" s="39" t="s">
        <v>564</v>
      </c>
      <c r="W277" s="50">
        <f>R19947281</f>
        <v>0</v>
      </c>
      <c r="X277" s="50">
        <f>R19947282</f>
        <v>0</v>
      </c>
      <c r="Y277" s="48" t="str">
        <f>R19947283</f>
        <v>x</v>
      </c>
      <c r="Z277" s="49">
        <f>R19947284</f>
        <v>0</v>
      </c>
    </row>
    <row r="278" spans="1:26" ht="12.75">
      <c r="A278" s="44">
        <f t="shared" si="80"/>
        <v>0</v>
      </c>
      <c r="B278" s="43">
        <f t="shared" si="81"/>
        <v>0</v>
      </c>
      <c r="C278" s="43">
        <f t="shared" si="82"/>
        <v>0</v>
      </c>
      <c r="D278" s="43">
        <f t="shared" si="83"/>
        <v>0</v>
      </c>
      <c r="E278" s="45">
        <f t="shared" si="84"/>
        <v>0</v>
      </c>
      <c r="F278" s="43">
        <f t="shared" si="85"/>
        <v>0</v>
      </c>
      <c r="G278" s="43">
        <f t="shared" si="86"/>
        <v>0</v>
      </c>
      <c r="H278" s="43">
        <f t="shared" si="87"/>
        <v>0</v>
      </c>
      <c r="I278" s="46">
        <f t="shared" si="88"/>
        <v>0</v>
      </c>
      <c r="J278" s="47">
        <f t="shared" si="89"/>
      </c>
      <c r="K278" s="43">
        <f t="shared" si="90"/>
        <v>0</v>
      </c>
      <c r="L278" s="43">
        <f t="shared" si="91"/>
        <v>0</v>
      </c>
      <c r="M278" s="43">
        <f t="shared" si="92"/>
        <v>0</v>
      </c>
      <c r="N278" s="43">
        <f t="shared" si="93"/>
        <v>0</v>
      </c>
      <c r="O278" s="43">
        <f t="shared" si="94"/>
        <v>0</v>
      </c>
      <c r="P278" s="43">
        <f t="shared" si="95"/>
        <v>0</v>
      </c>
      <c r="Q278" s="43">
        <f t="shared" si="96"/>
      </c>
      <c r="R278" s="43">
        <f t="shared" si="97"/>
        <v>0</v>
      </c>
      <c r="S278" s="43">
        <f t="shared" si="98"/>
        <v>0</v>
      </c>
      <c r="T278" s="43">
        <f t="shared" si="99"/>
        <v>0</v>
      </c>
      <c r="U278" s="43">
        <v>199</v>
      </c>
      <c r="V278" s="39" t="s">
        <v>566</v>
      </c>
      <c r="W278" s="50">
        <f>R19947291</f>
        <v>0</v>
      </c>
      <c r="X278" s="50">
        <f>R19947292</f>
        <v>0</v>
      </c>
      <c r="Y278" s="48" t="str">
        <f>R19947293</f>
        <v>x</v>
      </c>
      <c r="Z278" s="49">
        <f>R19947294</f>
        <v>0</v>
      </c>
    </row>
    <row r="279" spans="1:26" ht="12.75">
      <c r="A279" s="44">
        <f t="shared" si="80"/>
        <v>0</v>
      </c>
      <c r="B279" s="43">
        <f t="shared" si="81"/>
        <v>0</v>
      </c>
      <c r="C279" s="43">
        <f t="shared" si="82"/>
        <v>0</v>
      </c>
      <c r="D279" s="43">
        <f t="shared" si="83"/>
        <v>0</v>
      </c>
      <c r="E279" s="45">
        <f t="shared" si="84"/>
        <v>0</v>
      </c>
      <c r="F279" s="43">
        <f t="shared" si="85"/>
        <v>0</v>
      </c>
      <c r="G279" s="43">
        <f t="shared" si="86"/>
        <v>0</v>
      </c>
      <c r="H279" s="43">
        <f t="shared" si="87"/>
        <v>0</v>
      </c>
      <c r="I279" s="46">
        <f t="shared" si="88"/>
        <v>0</v>
      </c>
      <c r="J279" s="47">
        <f t="shared" si="89"/>
      </c>
      <c r="K279" s="43">
        <f t="shared" si="90"/>
        <v>0</v>
      </c>
      <c r="L279" s="43">
        <f t="shared" si="91"/>
        <v>0</v>
      </c>
      <c r="M279" s="43">
        <f t="shared" si="92"/>
        <v>0</v>
      </c>
      <c r="N279" s="43">
        <f t="shared" si="93"/>
        <v>0</v>
      </c>
      <c r="O279" s="43">
        <f t="shared" si="94"/>
        <v>0</v>
      </c>
      <c r="P279" s="43">
        <f t="shared" si="95"/>
        <v>0</v>
      </c>
      <c r="Q279" s="43">
        <f t="shared" si="96"/>
      </c>
      <c r="R279" s="43">
        <f t="shared" si="97"/>
        <v>0</v>
      </c>
      <c r="S279" s="43">
        <f t="shared" si="98"/>
        <v>0</v>
      </c>
      <c r="T279" s="43">
        <f t="shared" si="99"/>
        <v>0</v>
      </c>
      <c r="U279" s="43">
        <v>199</v>
      </c>
      <c r="V279" s="39" t="s">
        <v>568</v>
      </c>
      <c r="W279" s="50">
        <f>R19947311</f>
        <v>0</v>
      </c>
      <c r="X279" s="50">
        <f>R19947312</f>
        <v>0</v>
      </c>
      <c r="Y279" s="48" t="str">
        <f>R19947313</f>
        <v>x</v>
      </c>
      <c r="Z279" s="49">
        <f>R19947314</f>
        <v>0</v>
      </c>
    </row>
    <row r="280" spans="1:26" ht="12.75">
      <c r="A280" s="44">
        <f t="shared" si="80"/>
        <v>0</v>
      </c>
      <c r="B280" s="43">
        <f t="shared" si="81"/>
        <v>0</v>
      </c>
      <c r="C280" s="43">
        <f t="shared" si="82"/>
        <v>0</v>
      </c>
      <c r="D280" s="43">
        <f t="shared" si="83"/>
        <v>0</v>
      </c>
      <c r="E280" s="45">
        <f t="shared" si="84"/>
        <v>0</v>
      </c>
      <c r="F280" s="43">
        <f t="shared" si="85"/>
        <v>0</v>
      </c>
      <c r="G280" s="43">
        <f t="shared" si="86"/>
        <v>0</v>
      </c>
      <c r="H280" s="43">
        <f t="shared" si="87"/>
        <v>0</v>
      </c>
      <c r="I280" s="46">
        <f t="shared" si="88"/>
        <v>0</v>
      </c>
      <c r="J280" s="47">
        <f t="shared" si="89"/>
      </c>
      <c r="K280" s="43">
        <f t="shared" si="90"/>
        <v>0</v>
      </c>
      <c r="L280" s="43">
        <f t="shared" si="91"/>
        <v>0</v>
      </c>
      <c r="M280" s="43">
        <f t="shared" si="92"/>
        <v>0</v>
      </c>
      <c r="N280" s="43">
        <f t="shared" si="93"/>
        <v>0</v>
      </c>
      <c r="O280" s="43">
        <f t="shared" si="94"/>
        <v>0</v>
      </c>
      <c r="P280" s="43">
        <f t="shared" si="95"/>
        <v>0</v>
      </c>
      <c r="Q280" s="43">
        <f t="shared" si="96"/>
      </c>
      <c r="R280" s="43">
        <f t="shared" si="97"/>
        <v>0</v>
      </c>
      <c r="S280" s="43">
        <f t="shared" si="98"/>
        <v>0</v>
      </c>
      <c r="T280" s="43">
        <f t="shared" si="99"/>
        <v>0</v>
      </c>
      <c r="U280" s="43">
        <v>199</v>
      </c>
      <c r="V280" s="39" t="s">
        <v>570</v>
      </c>
      <c r="W280" s="50">
        <f>R19947321</f>
        <v>0</v>
      </c>
      <c r="X280" s="50">
        <f>R19947322</f>
        <v>0</v>
      </c>
      <c r="Y280" s="48" t="str">
        <f>R19947323</f>
        <v>x</v>
      </c>
      <c r="Z280" s="49">
        <f>R19947324</f>
        <v>0</v>
      </c>
    </row>
    <row r="281" spans="1:26" ht="12.75">
      <c r="A281" s="44">
        <f t="shared" si="80"/>
        <v>0</v>
      </c>
      <c r="B281" s="43">
        <f t="shared" si="81"/>
        <v>0</v>
      </c>
      <c r="C281" s="43">
        <f t="shared" si="82"/>
        <v>0</v>
      </c>
      <c r="D281" s="43">
        <f t="shared" si="83"/>
        <v>0</v>
      </c>
      <c r="E281" s="45">
        <f t="shared" si="84"/>
        <v>0</v>
      </c>
      <c r="F281" s="43">
        <f t="shared" si="85"/>
        <v>0</v>
      </c>
      <c r="G281" s="43">
        <f t="shared" si="86"/>
        <v>0</v>
      </c>
      <c r="H281" s="43">
        <f t="shared" si="87"/>
        <v>0</v>
      </c>
      <c r="I281" s="46">
        <f t="shared" si="88"/>
        <v>0</v>
      </c>
      <c r="J281" s="47">
        <f t="shared" si="89"/>
      </c>
      <c r="K281" s="43">
        <f t="shared" si="90"/>
        <v>0</v>
      </c>
      <c r="L281" s="43">
        <f t="shared" si="91"/>
        <v>0</v>
      </c>
      <c r="M281" s="43">
        <f t="shared" si="92"/>
        <v>0</v>
      </c>
      <c r="N281" s="43">
        <f t="shared" si="93"/>
        <v>0</v>
      </c>
      <c r="O281" s="43">
        <f t="shared" si="94"/>
        <v>0</v>
      </c>
      <c r="P281" s="43">
        <f t="shared" si="95"/>
        <v>0</v>
      </c>
      <c r="Q281" s="43">
        <f t="shared" si="96"/>
      </c>
      <c r="R281" s="43">
        <f t="shared" si="97"/>
        <v>0</v>
      </c>
      <c r="S281" s="43">
        <f t="shared" si="98"/>
        <v>0</v>
      </c>
      <c r="T281" s="43">
        <f t="shared" si="99"/>
        <v>0</v>
      </c>
      <c r="U281" s="43">
        <v>199</v>
      </c>
      <c r="V281" s="39" t="s">
        <v>572</v>
      </c>
      <c r="W281" s="50">
        <f>R19947331</f>
        <v>0</v>
      </c>
      <c r="X281" s="50">
        <f>R19947332</f>
        <v>0</v>
      </c>
      <c r="Y281" s="48" t="str">
        <f>R19947333</f>
        <v>x</v>
      </c>
      <c r="Z281" s="49">
        <f>R19947334</f>
        <v>0</v>
      </c>
    </row>
    <row r="282" spans="1:26" ht="12.75">
      <c r="A282" s="44">
        <f t="shared" si="80"/>
        <v>0</v>
      </c>
      <c r="B282" s="43">
        <f t="shared" si="81"/>
        <v>0</v>
      </c>
      <c r="C282" s="43">
        <f t="shared" si="82"/>
        <v>0</v>
      </c>
      <c r="D282" s="43">
        <f t="shared" si="83"/>
        <v>0</v>
      </c>
      <c r="E282" s="45">
        <f t="shared" si="84"/>
        <v>0</v>
      </c>
      <c r="F282" s="43">
        <f t="shared" si="85"/>
        <v>0</v>
      </c>
      <c r="G282" s="43">
        <f t="shared" si="86"/>
        <v>0</v>
      </c>
      <c r="H282" s="43">
        <f t="shared" si="87"/>
        <v>0</v>
      </c>
      <c r="I282" s="46">
        <f t="shared" si="88"/>
        <v>0</v>
      </c>
      <c r="J282" s="47">
        <f t="shared" si="89"/>
      </c>
      <c r="K282" s="43">
        <f t="shared" si="90"/>
        <v>0</v>
      </c>
      <c r="L282" s="43">
        <f t="shared" si="91"/>
        <v>0</v>
      </c>
      <c r="M282" s="43">
        <f t="shared" si="92"/>
        <v>0</v>
      </c>
      <c r="N282" s="43">
        <f t="shared" si="93"/>
        <v>0</v>
      </c>
      <c r="O282" s="43">
        <f t="shared" si="94"/>
        <v>0</v>
      </c>
      <c r="P282" s="43">
        <f t="shared" si="95"/>
        <v>0</v>
      </c>
      <c r="Q282" s="43">
        <f t="shared" si="96"/>
      </c>
      <c r="R282" s="43">
        <f t="shared" si="97"/>
        <v>0</v>
      </c>
      <c r="S282" s="43">
        <f t="shared" si="98"/>
        <v>0</v>
      </c>
      <c r="T282" s="43">
        <f t="shared" si="99"/>
        <v>0</v>
      </c>
      <c r="U282" s="43">
        <v>199</v>
      </c>
      <c r="V282" s="39" t="s">
        <v>574</v>
      </c>
      <c r="W282" s="50">
        <f>R19947371</f>
        <v>0</v>
      </c>
      <c r="X282" s="50">
        <f>R19947372</f>
        <v>0</v>
      </c>
      <c r="Y282" s="48" t="str">
        <f>R19947373</f>
        <v>x</v>
      </c>
      <c r="Z282" s="49">
        <f>R19947374</f>
        <v>0</v>
      </c>
    </row>
    <row r="283" spans="1:26" ht="12.75">
      <c r="A283" s="44">
        <f t="shared" si="80"/>
        <v>0</v>
      </c>
      <c r="B283" s="43">
        <f t="shared" si="81"/>
        <v>0</v>
      </c>
      <c r="C283" s="43">
        <f t="shared" si="82"/>
        <v>0</v>
      </c>
      <c r="D283" s="43">
        <f t="shared" si="83"/>
        <v>0</v>
      </c>
      <c r="E283" s="45">
        <f t="shared" si="84"/>
        <v>0</v>
      </c>
      <c r="F283" s="43">
        <f t="shared" si="85"/>
        <v>0</v>
      </c>
      <c r="G283" s="43">
        <f t="shared" si="86"/>
        <v>0</v>
      </c>
      <c r="H283" s="43">
        <f t="shared" si="87"/>
        <v>0</v>
      </c>
      <c r="I283" s="46">
        <f t="shared" si="88"/>
        <v>0</v>
      </c>
      <c r="J283" s="47">
        <f t="shared" si="89"/>
      </c>
      <c r="K283" s="43">
        <f t="shared" si="90"/>
        <v>0</v>
      </c>
      <c r="L283" s="43">
        <f t="shared" si="91"/>
        <v>0</v>
      </c>
      <c r="M283" s="43">
        <f t="shared" si="92"/>
        <v>0</v>
      </c>
      <c r="N283" s="43">
        <f t="shared" si="93"/>
        <v>0</v>
      </c>
      <c r="O283" s="43">
        <f t="shared" si="94"/>
        <v>0</v>
      </c>
      <c r="P283" s="43">
        <f t="shared" si="95"/>
        <v>0</v>
      </c>
      <c r="Q283" s="43">
        <f t="shared" si="96"/>
      </c>
      <c r="R283" s="43">
        <f t="shared" si="97"/>
        <v>0</v>
      </c>
      <c r="S283" s="43">
        <f t="shared" si="98"/>
        <v>0</v>
      </c>
      <c r="T283" s="43">
        <f t="shared" si="99"/>
        <v>0</v>
      </c>
      <c r="U283" s="43">
        <v>199</v>
      </c>
      <c r="V283" s="39" t="s">
        <v>576</v>
      </c>
      <c r="W283" s="50">
        <f>R19947381</f>
        <v>0</v>
      </c>
      <c r="X283" s="50">
        <f>R19947382</f>
        <v>0</v>
      </c>
      <c r="Y283" s="48" t="str">
        <f>R19947383</f>
        <v>x</v>
      </c>
      <c r="Z283" s="49">
        <f>R19947384</f>
        <v>0</v>
      </c>
    </row>
    <row r="284" spans="1:26" ht="12.75">
      <c r="A284" s="44">
        <f t="shared" si="80"/>
        <v>0</v>
      </c>
      <c r="B284" s="43">
        <f t="shared" si="81"/>
        <v>0</v>
      </c>
      <c r="C284" s="43">
        <f t="shared" si="82"/>
        <v>0</v>
      </c>
      <c r="D284" s="43">
        <f t="shared" si="83"/>
        <v>0</v>
      </c>
      <c r="E284" s="45">
        <f t="shared" si="84"/>
        <v>0</v>
      </c>
      <c r="F284" s="43">
        <f t="shared" si="85"/>
        <v>0</v>
      </c>
      <c r="G284" s="43">
        <f t="shared" si="86"/>
        <v>0</v>
      </c>
      <c r="H284" s="43">
        <f t="shared" si="87"/>
        <v>0</v>
      </c>
      <c r="I284" s="46">
        <f t="shared" si="88"/>
        <v>0</v>
      </c>
      <c r="J284" s="47">
        <f t="shared" si="89"/>
      </c>
      <c r="K284" s="43">
        <f t="shared" si="90"/>
        <v>0</v>
      </c>
      <c r="L284" s="43">
        <f t="shared" si="91"/>
        <v>0</v>
      </c>
      <c r="M284" s="43">
        <f t="shared" si="92"/>
        <v>0</v>
      </c>
      <c r="N284" s="43">
        <f t="shared" si="93"/>
        <v>0</v>
      </c>
      <c r="O284" s="43">
        <f t="shared" si="94"/>
        <v>0</v>
      </c>
      <c r="P284" s="43">
        <f t="shared" si="95"/>
        <v>0</v>
      </c>
      <c r="Q284" s="43">
        <f t="shared" si="96"/>
      </c>
      <c r="R284" s="43">
        <f t="shared" si="97"/>
        <v>0</v>
      </c>
      <c r="S284" s="43">
        <f t="shared" si="98"/>
        <v>0</v>
      </c>
      <c r="T284" s="43">
        <f t="shared" si="99"/>
        <v>0</v>
      </c>
      <c r="U284" s="43">
        <v>199</v>
      </c>
      <c r="V284" s="39" t="s">
        <v>578</v>
      </c>
      <c r="W284" s="50">
        <f>R19947391</f>
        <v>0</v>
      </c>
      <c r="X284" s="50">
        <f>R19947392</f>
        <v>0</v>
      </c>
      <c r="Y284" s="48" t="str">
        <f>R19947393</f>
        <v>x</v>
      </c>
      <c r="Z284" s="49">
        <f>R19947394</f>
        <v>0</v>
      </c>
    </row>
    <row r="285" spans="1:26" ht="12.75">
      <c r="A285" s="44">
        <f t="shared" si="80"/>
        <v>0</v>
      </c>
      <c r="B285" s="43">
        <f t="shared" si="81"/>
        <v>0</v>
      </c>
      <c r="C285" s="43">
        <f t="shared" si="82"/>
        <v>0</v>
      </c>
      <c r="D285" s="43">
        <f t="shared" si="83"/>
        <v>0</v>
      </c>
      <c r="E285" s="45">
        <f t="shared" si="84"/>
        <v>0</v>
      </c>
      <c r="F285" s="43">
        <f t="shared" si="85"/>
        <v>0</v>
      </c>
      <c r="G285" s="43">
        <f t="shared" si="86"/>
        <v>0</v>
      </c>
      <c r="H285" s="43">
        <f t="shared" si="87"/>
        <v>0</v>
      </c>
      <c r="I285" s="46">
        <f t="shared" si="88"/>
        <v>0</v>
      </c>
      <c r="J285" s="47">
        <f t="shared" si="89"/>
      </c>
      <c r="K285" s="43">
        <f t="shared" si="90"/>
        <v>0</v>
      </c>
      <c r="L285" s="43">
        <f t="shared" si="91"/>
        <v>0</v>
      </c>
      <c r="M285" s="43">
        <f t="shared" si="92"/>
        <v>0</v>
      </c>
      <c r="N285" s="43">
        <f t="shared" si="93"/>
        <v>0</v>
      </c>
      <c r="O285" s="43">
        <f t="shared" si="94"/>
        <v>0</v>
      </c>
      <c r="P285" s="43">
        <f t="shared" si="95"/>
        <v>0</v>
      </c>
      <c r="Q285" s="43">
        <f t="shared" si="96"/>
      </c>
      <c r="R285" s="43">
        <f t="shared" si="97"/>
        <v>0</v>
      </c>
      <c r="S285" s="43">
        <f t="shared" si="98"/>
        <v>0</v>
      </c>
      <c r="T285" s="43">
        <f t="shared" si="99"/>
        <v>0</v>
      </c>
      <c r="U285" s="43">
        <v>199</v>
      </c>
      <c r="V285" s="39" t="s">
        <v>580</v>
      </c>
      <c r="W285" s="50">
        <f>R19947401</f>
        <v>0</v>
      </c>
      <c r="X285" s="50">
        <f>R19947402</f>
        <v>0</v>
      </c>
      <c r="Y285" s="48" t="str">
        <f>R19947403</f>
        <v>x</v>
      </c>
      <c r="Z285" s="49">
        <f>R19947404</f>
        <v>0</v>
      </c>
    </row>
    <row r="286" spans="1:26" ht="12.75">
      <c r="A286" s="44">
        <f t="shared" si="80"/>
        <v>0</v>
      </c>
      <c r="B286" s="43">
        <f t="shared" si="81"/>
        <v>0</v>
      </c>
      <c r="C286" s="43">
        <f t="shared" si="82"/>
        <v>0</v>
      </c>
      <c r="D286" s="43">
        <f t="shared" si="83"/>
        <v>0</v>
      </c>
      <c r="E286" s="45">
        <f t="shared" si="84"/>
        <v>0</v>
      </c>
      <c r="F286" s="43">
        <f t="shared" si="85"/>
        <v>0</v>
      </c>
      <c r="G286" s="43">
        <f t="shared" si="86"/>
        <v>0</v>
      </c>
      <c r="H286" s="43">
        <f t="shared" si="87"/>
        <v>0</v>
      </c>
      <c r="I286" s="46">
        <f t="shared" si="88"/>
        <v>0</v>
      </c>
      <c r="J286" s="47">
        <f t="shared" si="89"/>
      </c>
      <c r="K286" s="43">
        <f t="shared" si="90"/>
        <v>0</v>
      </c>
      <c r="L286" s="43">
        <f t="shared" si="91"/>
        <v>0</v>
      </c>
      <c r="M286" s="43">
        <f t="shared" si="92"/>
        <v>0</v>
      </c>
      <c r="N286" s="43">
        <f t="shared" si="93"/>
        <v>0</v>
      </c>
      <c r="O286" s="43">
        <f t="shared" si="94"/>
        <v>0</v>
      </c>
      <c r="P286" s="43">
        <f t="shared" si="95"/>
        <v>0</v>
      </c>
      <c r="Q286" s="43">
        <f t="shared" si="96"/>
      </c>
      <c r="R286" s="43">
        <f t="shared" si="97"/>
        <v>0</v>
      </c>
      <c r="S286" s="43">
        <f t="shared" si="98"/>
        <v>0</v>
      </c>
      <c r="T286" s="43">
        <f t="shared" si="99"/>
        <v>0</v>
      </c>
      <c r="U286" s="43">
        <v>199</v>
      </c>
      <c r="V286" s="39" t="s">
        <v>582</v>
      </c>
      <c r="W286" s="50">
        <f>R19947411</f>
        <v>0</v>
      </c>
      <c r="X286" s="50">
        <f>R19947412</f>
        <v>0</v>
      </c>
      <c r="Y286" s="48" t="str">
        <f>R19947413</f>
        <v>x</v>
      </c>
      <c r="Z286" s="49">
        <f>R19947414</f>
        <v>0</v>
      </c>
    </row>
    <row r="287" spans="1:26" ht="12.75">
      <c r="A287" s="44">
        <f t="shared" si="80"/>
        <v>0</v>
      </c>
      <c r="B287" s="43">
        <f t="shared" si="81"/>
        <v>0</v>
      </c>
      <c r="C287" s="43">
        <f t="shared" si="82"/>
        <v>0</v>
      </c>
      <c r="D287" s="43">
        <f t="shared" si="83"/>
        <v>0</v>
      </c>
      <c r="E287" s="45">
        <f t="shared" si="84"/>
        <v>0</v>
      </c>
      <c r="F287" s="43">
        <f t="shared" si="85"/>
        <v>0</v>
      </c>
      <c r="G287" s="43">
        <f t="shared" si="86"/>
        <v>0</v>
      </c>
      <c r="H287" s="43">
        <f t="shared" si="87"/>
        <v>0</v>
      </c>
      <c r="I287" s="46">
        <f t="shared" si="88"/>
        <v>0</v>
      </c>
      <c r="J287" s="47">
        <f t="shared" si="89"/>
      </c>
      <c r="K287" s="43">
        <f t="shared" si="90"/>
        <v>0</v>
      </c>
      <c r="L287" s="43">
        <f t="shared" si="91"/>
        <v>0</v>
      </c>
      <c r="M287" s="43">
        <f t="shared" si="92"/>
        <v>0</v>
      </c>
      <c r="N287" s="43">
        <f t="shared" si="93"/>
        <v>0</v>
      </c>
      <c r="O287" s="43">
        <f t="shared" si="94"/>
        <v>0</v>
      </c>
      <c r="P287" s="43">
        <f t="shared" si="95"/>
        <v>0</v>
      </c>
      <c r="Q287" s="43">
        <f t="shared" si="96"/>
      </c>
      <c r="R287" s="43">
        <f t="shared" si="97"/>
        <v>0</v>
      </c>
      <c r="S287" s="43">
        <f t="shared" si="98"/>
        <v>0</v>
      </c>
      <c r="T287" s="43">
        <f t="shared" si="99"/>
        <v>0</v>
      </c>
      <c r="U287" s="43">
        <v>199</v>
      </c>
      <c r="V287" s="39" t="s">
        <v>584</v>
      </c>
      <c r="W287" s="50">
        <f>R19947421</f>
        <v>0</v>
      </c>
      <c r="X287" s="50">
        <f>R19947422</f>
        <v>0</v>
      </c>
      <c r="Y287" s="48" t="str">
        <f>R19947423</f>
        <v>x</v>
      </c>
      <c r="Z287" s="49">
        <f>R19947424</f>
        <v>0</v>
      </c>
    </row>
    <row r="288" spans="1:26" ht="12.75">
      <c r="A288" s="44">
        <f t="shared" si="80"/>
        <v>0</v>
      </c>
      <c r="B288" s="43">
        <f t="shared" si="81"/>
        <v>0</v>
      </c>
      <c r="C288" s="43">
        <f t="shared" si="82"/>
        <v>0</v>
      </c>
      <c r="D288" s="43">
        <f t="shared" si="83"/>
        <v>0</v>
      </c>
      <c r="E288" s="45">
        <f t="shared" si="84"/>
        <v>0</v>
      </c>
      <c r="F288" s="43">
        <f t="shared" si="85"/>
        <v>0</v>
      </c>
      <c r="G288" s="43">
        <f t="shared" si="86"/>
        <v>0</v>
      </c>
      <c r="H288" s="43">
        <f t="shared" si="87"/>
        <v>0</v>
      </c>
      <c r="I288" s="46">
        <f t="shared" si="88"/>
        <v>0</v>
      </c>
      <c r="J288" s="47">
        <f t="shared" si="89"/>
      </c>
      <c r="K288" s="43">
        <f t="shared" si="90"/>
        <v>0</v>
      </c>
      <c r="L288" s="43">
        <f t="shared" si="91"/>
        <v>0</v>
      </c>
      <c r="M288" s="43">
        <f t="shared" si="92"/>
        <v>0</v>
      </c>
      <c r="N288" s="43">
        <f t="shared" si="93"/>
        <v>0</v>
      </c>
      <c r="O288" s="43">
        <f t="shared" si="94"/>
        <v>0</v>
      </c>
      <c r="P288" s="43">
        <f t="shared" si="95"/>
        <v>0</v>
      </c>
      <c r="Q288" s="43">
        <f t="shared" si="96"/>
      </c>
      <c r="R288" s="43">
        <f t="shared" si="97"/>
        <v>0</v>
      </c>
      <c r="S288" s="43">
        <f t="shared" si="98"/>
        <v>0</v>
      </c>
      <c r="T288" s="43">
        <f t="shared" si="99"/>
        <v>0</v>
      </c>
      <c r="U288" s="43">
        <v>199</v>
      </c>
      <c r="V288" s="39" t="s">
        <v>586</v>
      </c>
      <c r="W288" s="50">
        <f>R19947431</f>
        <v>0</v>
      </c>
      <c r="X288" s="50">
        <f>R19947432</f>
        <v>0</v>
      </c>
      <c r="Y288" s="48" t="str">
        <f>R19947433</f>
        <v>x</v>
      </c>
      <c r="Z288" s="49">
        <f>R19947434</f>
        <v>0</v>
      </c>
    </row>
    <row r="289" spans="1:26" ht="12.75">
      <c r="A289" s="44">
        <f t="shared" si="80"/>
        <v>0</v>
      </c>
      <c r="B289" s="43">
        <f t="shared" si="81"/>
        <v>0</v>
      </c>
      <c r="C289" s="43">
        <f t="shared" si="82"/>
        <v>0</v>
      </c>
      <c r="D289" s="43">
        <f t="shared" si="83"/>
        <v>0</v>
      </c>
      <c r="E289" s="45">
        <f t="shared" si="84"/>
        <v>0</v>
      </c>
      <c r="F289" s="43">
        <f t="shared" si="85"/>
        <v>0</v>
      </c>
      <c r="G289" s="43">
        <f t="shared" si="86"/>
        <v>0</v>
      </c>
      <c r="H289" s="43">
        <f t="shared" si="87"/>
        <v>0</v>
      </c>
      <c r="I289" s="46">
        <f t="shared" si="88"/>
        <v>0</v>
      </c>
      <c r="J289" s="47">
        <f t="shared" si="89"/>
      </c>
      <c r="K289" s="43">
        <f t="shared" si="90"/>
        <v>0</v>
      </c>
      <c r="L289" s="43">
        <f t="shared" si="91"/>
        <v>0</v>
      </c>
      <c r="M289" s="43">
        <f t="shared" si="92"/>
        <v>0</v>
      </c>
      <c r="N289" s="43">
        <f t="shared" si="93"/>
        <v>0</v>
      </c>
      <c r="O289" s="43">
        <f t="shared" si="94"/>
        <v>0</v>
      </c>
      <c r="P289" s="43">
        <f t="shared" si="95"/>
        <v>0</v>
      </c>
      <c r="Q289" s="43">
        <f t="shared" si="96"/>
      </c>
      <c r="R289" s="43">
        <f t="shared" si="97"/>
        <v>0</v>
      </c>
      <c r="S289" s="43">
        <f t="shared" si="98"/>
        <v>0</v>
      </c>
      <c r="T289" s="43">
        <f t="shared" si="99"/>
        <v>0</v>
      </c>
      <c r="U289" s="43">
        <v>199</v>
      </c>
      <c r="V289" s="39" t="s">
        <v>588</v>
      </c>
      <c r="W289" s="50">
        <f>R19947441</f>
        <v>0</v>
      </c>
      <c r="X289" s="50">
        <f>R19947442</f>
        <v>0</v>
      </c>
      <c r="Y289" s="48" t="str">
        <f>R19947443</f>
        <v>x</v>
      </c>
      <c r="Z289" s="49">
        <f>R19947444</f>
        <v>0</v>
      </c>
    </row>
    <row r="290" spans="1:26" ht="12.75">
      <c r="A290" s="44">
        <f t="shared" si="80"/>
        <v>0</v>
      </c>
      <c r="B290" s="43">
        <f t="shared" si="81"/>
        <v>0</v>
      </c>
      <c r="C290" s="43">
        <f t="shared" si="82"/>
        <v>0</v>
      </c>
      <c r="D290" s="43">
        <f t="shared" si="83"/>
        <v>0</v>
      </c>
      <c r="E290" s="45">
        <f t="shared" si="84"/>
        <v>0</v>
      </c>
      <c r="F290" s="43">
        <f t="shared" si="85"/>
        <v>0</v>
      </c>
      <c r="G290" s="43">
        <f t="shared" si="86"/>
        <v>0</v>
      </c>
      <c r="H290" s="43">
        <f t="shared" si="87"/>
        <v>0</v>
      </c>
      <c r="I290" s="46">
        <f t="shared" si="88"/>
        <v>0</v>
      </c>
      <c r="J290" s="47">
        <f t="shared" si="89"/>
      </c>
      <c r="K290" s="43">
        <f t="shared" si="90"/>
        <v>0</v>
      </c>
      <c r="L290" s="43">
        <f t="shared" si="91"/>
        <v>0</v>
      </c>
      <c r="M290" s="43">
        <f t="shared" si="92"/>
        <v>0</v>
      </c>
      <c r="N290" s="43">
        <f t="shared" si="93"/>
        <v>0</v>
      </c>
      <c r="O290" s="43">
        <f t="shared" si="94"/>
        <v>0</v>
      </c>
      <c r="P290" s="43">
        <f t="shared" si="95"/>
        <v>0</v>
      </c>
      <c r="Q290" s="43">
        <f t="shared" si="96"/>
      </c>
      <c r="R290" s="43">
        <f t="shared" si="97"/>
        <v>0</v>
      </c>
      <c r="S290" s="43">
        <f t="shared" si="98"/>
        <v>0</v>
      </c>
      <c r="T290" s="43">
        <f t="shared" si="99"/>
        <v>0</v>
      </c>
      <c r="U290" s="43">
        <v>199</v>
      </c>
      <c r="V290" s="39" t="s">
        <v>590</v>
      </c>
      <c r="W290" s="50">
        <f>R19947451</f>
        <v>0</v>
      </c>
      <c r="X290" s="50">
        <f>R19947452</f>
        <v>0</v>
      </c>
      <c r="Y290" s="48" t="str">
        <f>R19947453</f>
        <v>x</v>
      </c>
      <c r="Z290" s="49">
        <f>R19947454</f>
        <v>0</v>
      </c>
    </row>
    <row r="291" spans="1:26" ht="12.75">
      <c r="A291" s="44">
        <f t="shared" si="80"/>
        <v>0</v>
      </c>
      <c r="B291" s="43">
        <f t="shared" si="81"/>
        <v>0</v>
      </c>
      <c r="C291" s="43">
        <f t="shared" si="82"/>
        <v>0</v>
      </c>
      <c r="D291" s="43">
        <f t="shared" si="83"/>
        <v>0</v>
      </c>
      <c r="E291" s="45">
        <f t="shared" si="84"/>
        <v>0</v>
      </c>
      <c r="F291" s="43">
        <f t="shared" si="85"/>
        <v>0</v>
      </c>
      <c r="G291" s="43">
        <f t="shared" si="86"/>
        <v>0</v>
      </c>
      <c r="H291" s="43">
        <f t="shared" si="87"/>
        <v>0</v>
      </c>
      <c r="I291" s="46">
        <f t="shared" si="88"/>
        <v>0</v>
      </c>
      <c r="J291" s="47">
        <f t="shared" si="89"/>
      </c>
      <c r="K291" s="43">
        <f t="shared" si="90"/>
        <v>0</v>
      </c>
      <c r="L291" s="43">
        <f t="shared" si="91"/>
        <v>0</v>
      </c>
      <c r="M291" s="43">
        <f t="shared" si="92"/>
        <v>0</v>
      </c>
      <c r="N291" s="43">
        <f t="shared" si="93"/>
        <v>0</v>
      </c>
      <c r="O291" s="43">
        <f t="shared" si="94"/>
        <v>0</v>
      </c>
      <c r="P291" s="43">
        <f t="shared" si="95"/>
        <v>0</v>
      </c>
      <c r="Q291" s="43">
        <f t="shared" si="96"/>
      </c>
      <c r="R291" s="43">
        <f t="shared" si="97"/>
        <v>0</v>
      </c>
      <c r="S291" s="43">
        <f t="shared" si="98"/>
        <v>0</v>
      </c>
      <c r="T291" s="43">
        <f t="shared" si="99"/>
        <v>0</v>
      </c>
      <c r="U291" s="43">
        <v>199</v>
      </c>
      <c r="V291" s="39" t="s">
        <v>592</v>
      </c>
      <c r="W291" s="50">
        <f>R19947461</f>
        <v>0</v>
      </c>
      <c r="X291" s="50">
        <f>R19947462</f>
        <v>0</v>
      </c>
      <c r="Y291" s="48" t="str">
        <f>R19947463</f>
        <v>x</v>
      </c>
      <c r="Z291" s="49">
        <f>R19947464</f>
        <v>0</v>
      </c>
    </row>
    <row r="292" spans="1:26" ht="12.75">
      <c r="A292" s="44">
        <f t="shared" si="80"/>
        <v>0</v>
      </c>
      <c r="B292" s="43">
        <f t="shared" si="81"/>
        <v>0</v>
      </c>
      <c r="C292" s="43">
        <f t="shared" si="82"/>
        <v>0</v>
      </c>
      <c r="D292" s="43">
        <f t="shared" si="83"/>
        <v>0</v>
      </c>
      <c r="E292" s="45">
        <f t="shared" si="84"/>
        <v>0</v>
      </c>
      <c r="F292" s="43">
        <f t="shared" si="85"/>
        <v>0</v>
      </c>
      <c r="G292" s="43">
        <f t="shared" si="86"/>
        <v>0</v>
      </c>
      <c r="H292" s="43">
        <f t="shared" si="87"/>
        <v>0</v>
      </c>
      <c r="I292" s="46">
        <f t="shared" si="88"/>
        <v>0</v>
      </c>
      <c r="J292" s="47">
        <f t="shared" si="89"/>
      </c>
      <c r="K292" s="43">
        <f t="shared" si="90"/>
        <v>0</v>
      </c>
      <c r="L292" s="43">
        <f t="shared" si="91"/>
        <v>0</v>
      </c>
      <c r="M292" s="43">
        <f t="shared" si="92"/>
        <v>0</v>
      </c>
      <c r="N292" s="43">
        <f t="shared" si="93"/>
        <v>0</v>
      </c>
      <c r="O292" s="43">
        <f t="shared" si="94"/>
        <v>0</v>
      </c>
      <c r="P292" s="43">
        <f t="shared" si="95"/>
        <v>0</v>
      </c>
      <c r="Q292" s="43">
        <f t="shared" si="96"/>
      </c>
      <c r="R292" s="43">
        <f t="shared" si="97"/>
        <v>0</v>
      </c>
      <c r="S292" s="43">
        <f t="shared" si="98"/>
        <v>0</v>
      </c>
      <c r="T292" s="43">
        <f t="shared" si="99"/>
        <v>0</v>
      </c>
      <c r="U292" s="43">
        <v>199</v>
      </c>
      <c r="V292" s="39" t="s">
        <v>594</v>
      </c>
      <c r="W292" s="50">
        <f>R19947471</f>
        <v>0</v>
      </c>
      <c r="X292" s="50">
        <f>R19947472</f>
        <v>0</v>
      </c>
      <c r="Y292" s="48" t="str">
        <f>R19947473</f>
        <v>x</v>
      </c>
      <c r="Z292" s="49">
        <f>R19947474</f>
        <v>0</v>
      </c>
    </row>
    <row r="293" spans="1:26" ht="12.75">
      <c r="A293" s="44">
        <f t="shared" si="80"/>
        <v>0</v>
      </c>
      <c r="B293" s="43">
        <f t="shared" si="81"/>
        <v>0</v>
      </c>
      <c r="C293" s="43">
        <f t="shared" si="82"/>
        <v>0</v>
      </c>
      <c r="D293" s="43">
        <f t="shared" si="83"/>
        <v>0</v>
      </c>
      <c r="E293" s="45">
        <f t="shared" si="84"/>
        <v>0</v>
      </c>
      <c r="F293" s="43">
        <f t="shared" si="85"/>
        <v>0</v>
      </c>
      <c r="G293" s="43">
        <f t="shared" si="86"/>
        <v>0</v>
      </c>
      <c r="H293" s="43">
        <f t="shared" si="87"/>
        <v>0</v>
      </c>
      <c r="I293" s="46">
        <f t="shared" si="88"/>
        <v>0</v>
      </c>
      <c r="J293" s="47">
        <f t="shared" si="89"/>
      </c>
      <c r="K293" s="43">
        <f t="shared" si="90"/>
        <v>0</v>
      </c>
      <c r="L293" s="43">
        <f t="shared" si="91"/>
        <v>0</v>
      </c>
      <c r="M293" s="43">
        <f t="shared" si="92"/>
        <v>0</v>
      </c>
      <c r="N293" s="43">
        <f t="shared" si="93"/>
        <v>0</v>
      </c>
      <c r="O293" s="43">
        <f t="shared" si="94"/>
        <v>0</v>
      </c>
      <c r="P293" s="43">
        <f t="shared" si="95"/>
        <v>0</v>
      </c>
      <c r="Q293" s="43">
        <f t="shared" si="96"/>
      </c>
      <c r="R293" s="43">
        <f t="shared" si="97"/>
        <v>0</v>
      </c>
      <c r="S293" s="43">
        <f t="shared" si="98"/>
        <v>0</v>
      </c>
      <c r="T293" s="43">
        <f t="shared" si="99"/>
        <v>0</v>
      </c>
      <c r="U293" s="43">
        <v>199</v>
      </c>
      <c r="V293" s="39" t="s">
        <v>596</v>
      </c>
      <c r="W293" s="50">
        <f>R19947481</f>
        <v>0</v>
      </c>
      <c r="X293" s="50">
        <f>R19947482</f>
        <v>0</v>
      </c>
      <c r="Y293" s="48" t="str">
        <f>R19947483</f>
        <v>x</v>
      </c>
      <c r="Z293" s="49">
        <f>R19947484</f>
        <v>0</v>
      </c>
    </row>
    <row r="294" spans="1:26" ht="12.75">
      <c r="A294" s="44">
        <f t="shared" si="80"/>
        <v>0</v>
      </c>
      <c r="B294" s="43">
        <f t="shared" si="81"/>
        <v>0</v>
      </c>
      <c r="C294" s="43">
        <f t="shared" si="82"/>
        <v>0</v>
      </c>
      <c r="D294" s="43">
        <f t="shared" si="83"/>
        <v>0</v>
      </c>
      <c r="E294" s="45">
        <f t="shared" si="84"/>
        <v>0</v>
      </c>
      <c r="F294" s="43">
        <f t="shared" si="85"/>
        <v>0</v>
      </c>
      <c r="G294" s="43">
        <f t="shared" si="86"/>
        <v>0</v>
      </c>
      <c r="H294" s="43">
        <f t="shared" si="87"/>
        <v>0</v>
      </c>
      <c r="I294" s="46">
        <f t="shared" si="88"/>
        <v>0</v>
      </c>
      <c r="J294" s="47">
        <f t="shared" si="89"/>
      </c>
      <c r="K294" s="43">
        <f t="shared" si="90"/>
        <v>0</v>
      </c>
      <c r="L294" s="43">
        <f t="shared" si="91"/>
        <v>0</v>
      </c>
      <c r="M294" s="43">
        <f t="shared" si="92"/>
        <v>0</v>
      </c>
      <c r="N294" s="43">
        <f t="shared" si="93"/>
        <v>0</v>
      </c>
      <c r="O294" s="43">
        <f t="shared" si="94"/>
        <v>0</v>
      </c>
      <c r="P294" s="43">
        <f t="shared" si="95"/>
        <v>0</v>
      </c>
      <c r="Q294" s="43">
        <f t="shared" si="96"/>
      </c>
      <c r="R294" s="43">
        <f t="shared" si="97"/>
        <v>0</v>
      </c>
      <c r="S294" s="43">
        <f t="shared" si="98"/>
        <v>0</v>
      </c>
      <c r="T294" s="43">
        <f t="shared" si="99"/>
        <v>0</v>
      </c>
      <c r="U294" s="43">
        <v>199</v>
      </c>
      <c r="V294" s="39" t="s">
        <v>598</v>
      </c>
      <c r="W294" s="50">
        <f>R19947501</f>
        <v>0</v>
      </c>
      <c r="X294" s="50">
        <f>R19947502</f>
        <v>0</v>
      </c>
      <c r="Y294" s="48" t="str">
        <f>R19947503</f>
        <v>x</v>
      </c>
      <c r="Z294" s="49">
        <f>R19947504</f>
        <v>0</v>
      </c>
    </row>
    <row r="295" spans="1:26" ht="12.75">
      <c r="A295" s="44">
        <f t="shared" si="80"/>
        <v>0</v>
      </c>
      <c r="B295" s="43">
        <f t="shared" si="81"/>
        <v>0</v>
      </c>
      <c r="C295" s="43">
        <f t="shared" si="82"/>
        <v>0</v>
      </c>
      <c r="D295" s="43">
        <f t="shared" si="83"/>
        <v>0</v>
      </c>
      <c r="E295" s="45">
        <f t="shared" si="84"/>
        <v>0</v>
      </c>
      <c r="F295" s="43">
        <f t="shared" si="85"/>
        <v>0</v>
      </c>
      <c r="G295" s="43">
        <f t="shared" si="86"/>
        <v>0</v>
      </c>
      <c r="H295" s="43">
        <f t="shared" si="87"/>
        <v>0</v>
      </c>
      <c r="I295" s="46">
        <f t="shared" si="88"/>
        <v>0</v>
      </c>
      <c r="J295" s="47">
        <f t="shared" si="89"/>
      </c>
      <c r="K295" s="43">
        <f t="shared" si="90"/>
        <v>0</v>
      </c>
      <c r="L295" s="43">
        <f t="shared" si="91"/>
        <v>0</v>
      </c>
      <c r="M295" s="43">
        <f t="shared" si="92"/>
        <v>0</v>
      </c>
      <c r="N295" s="43">
        <f t="shared" si="93"/>
        <v>0</v>
      </c>
      <c r="O295" s="43">
        <f t="shared" si="94"/>
        <v>0</v>
      </c>
      <c r="P295" s="43">
        <f t="shared" si="95"/>
        <v>0</v>
      </c>
      <c r="Q295" s="43">
        <f t="shared" si="96"/>
      </c>
      <c r="R295" s="43">
        <f t="shared" si="97"/>
        <v>0</v>
      </c>
      <c r="S295" s="43">
        <f t="shared" si="98"/>
        <v>0</v>
      </c>
      <c r="T295" s="43">
        <f t="shared" si="99"/>
        <v>0</v>
      </c>
      <c r="U295" s="43">
        <v>199</v>
      </c>
      <c r="V295" s="39" t="s">
        <v>600</v>
      </c>
      <c r="W295" s="50">
        <f>R19947521</f>
        <v>0</v>
      </c>
      <c r="X295" s="50">
        <f>R19947522</f>
        <v>0</v>
      </c>
      <c r="Y295" s="48" t="str">
        <f>R19947523</f>
        <v>x</v>
      </c>
      <c r="Z295" s="49">
        <f>R19947524</f>
        <v>0</v>
      </c>
    </row>
    <row r="296" spans="1:26" ht="12.75">
      <c r="A296" s="44">
        <f t="shared" si="80"/>
        <v>0</v>
      </c>
      <c r="B296" s="43">
        <f t="shared" si="81"/>
        <v>0</v>
      </c>
      <c r="C296" s="43">
        <f t="shared" si="82"/>
        <v>0</v>
      </c>
      <c r="D296" s="43">
        <f t="shared" si="83"/>
        <v>0</v>
      </c>
      <c r="E296" s="45">
        <f t="shared" si="84"/>
        <v>0</v>
      </c>
      <c r="F296" s="43">
        <f t="shared" si="85"/>
        <v>0</v>
      </c>
      <c r="G296" s="43">
        <f t="shared" si="86"/>
        <v>0</v>
      </c>
      <c r="H296" s="43">
        <f t="shared" si="87"/>
        <v>0</v>
      </c>
      <c r="I296" s="46">
        <f t="shared" si="88"/>
        <v>0</v>
      </c>
      <c r="J296" s="47">
        <f t="shared" si="89"/>
      </c>
      <c r="K296" s="43">
        <f t="shared" si="90"/>
        <v>0</v>
      </c>
      <c r="L296" s="43">
        <f t="shared" si="91"/>
        <v>0</v>
      </c>
      <c r="M296" s="43">
        <f t="shared" si="92"/>
        <v>0</v>
      </c>
      <c r="N296" s="43">
        <f t="shared" si="93"/>
        <v>0</v>
      </c>
      <c r="O296" s="43">
        <f t="shared" si="94"/>
        <v>0</v>
      </c>
      <c r="P296" s="43">
        <f t="shared" si="95"/>
        <v>0</v>
      </c>
      <c r="Q296" s="43">
        <f t="shared" si="96"/>
      </c>
      <c r="R296" s="43">
        <f t="shared" si="97"/>
        <v>0</v>
      </c>
      <c r="S296" s="43">
        <f t="shared" si="98"/>
        <v>0</v>
      </c>
      <c r="T296" s="43">
        <f t="shared" si="99"/>
        <v>0</v>
      </c>
      <c r="U296" s="43">
        <v>199</v>
      </c>
      <c r="V296" s="39" t="s">
        <v>602</v>
      </c>
      <c r="W296" s="50">
        <f>R19947531</f>
        <v>0</v>
      </c>
      <c r="X296" s="50">
        <f>R19947532</f>
        <v>0</v>
      </c>
      <c r="Y296" s="48" t="str">
        <f>R19947533</f>
        <v>x</v>
      </c>
      <c r="Z296" s="49">
        <f>R19947534</f>
        <v>0</v>
      </c>
    </row>
    <row r="297" spans="1:26" ht="12.75">
      <c r="A297" s="44">
        <f t="shared" si="80"/>
        <v>0</v>
      </c>
      <c r="B297" s="43">
        <f t="shared" si="81"/>
        <v>0</v>
      </c>
      <c r="C297" s="43">
        <f t="shared" si="82"/>
        <v>0</v>
      </c>
      <c r="D297" s="43">
        <f t="shared" si="83"/>
        <v>0</v>
      </c>
      <c r="E297" s="45">
        <f t="shared" si="84"/>
        <v>0</v>
      </c>
      <c r="F297" s="43">
        <f t="shared" si="85"/>
        <v>0</v>
      </c>
      <c r="G297" s="43">
        <f t="shared" si="86"/>
        <v>0</v>
      </c>
      <c r="H297" s="43">
        <f t="shared" si="87"/>
        <v>0</v>
      </c>
      <c r="I297" s="46">
        <f t="shared" si="88"/>
        <v>0</v>
      </c>
      <c r="J297" s="47">
        <f t="shared" si="89"/>
      </c>
      <c r="K297" s="43">
        <f t="shared" si="90"/>
        <v>0</v>
      </c>
      <c r="L297" s="43">
        <f t="shared" si="91"/>
        <v>0</v>
      </c>
      <c r="M297" s="43">
        <f t="shared" si="92"/>
        <v>0</v>
      </c>
      <c r="N297" s="43">
        <f t="shared" si="93"/>
        <v>0</v>
      </c>
      <c r="O297" s="43">
        <f t="shared" si="94"/>
        <v>0</v>
      </c>
      <c r="P297" s="43">
        <f t="shared" si="95"/>
        <v>0</v>
      </c>
      <c r="Q297" s="43">
        <f t="shared" si="96"/>
      </c>
      <c r="R297" s="43">
        <f t="shared" si="97"/>
        <v>0</v>
      </c>
      <c r="S297" s="43">
        <f t="shared" si="98"/>
        <v>0</v>
      </c>
      <c r="T297" s="43">
        <f t="shared" si="99"/>
        <v>0</v>
      </c>
      <c r="U297" s="43">
        <v>199</v>
      </c>
      <c r="V297" s="39" t="s">
        <v>604</v>
      </c>
      <c r="W297" s="50">
        <f>R19947541</f>
        <v>0</v>
      </c>
      <c r="X297" s="50">
        <f>R19947542</f>
        <v>0</v>
      </c>
      <c r="Y297" s="48" t="str">
        <f>R19947543</f>
        <v>x</v>
      </c>
      <c r="Z297" s="49">
        <f>R19947544</f>
        <v>0</v>
      </c>
    </row>
    <row r="298" spans="1:26" ht="12.75">
      <c r="A298" s="44">
        <f t="shared" si="80"/>
        <v>0</v>
      </c>
      <c r="B298" s="43">
        <f t="shared" si="81"/>
        <v>0</v>
      </c>
      <c r="C298" s="43">
        <f t="shared" si="82"/>
        <v>0</v>
      </c>
      <c r="D298" s="43">
        <f t="shared" si="83"/>
        <v>0</v>
      </c>
      <c r="E298" s="45">
        <f t="shared" si="84"/>
        <v>0</v>
      </c>
      <c r="F298" s="43">
        <f t="shared" si="85"/>
        <v>0</v>
      </c>
      <c r="G298" s="43">
        <f t="shared" si="86"/>
        <v>0</v>
      </c>
      <c r="H298" s="43">
        <f t="shared" si="87"/>
        <v>0</v>
      </c>
      <c r="I298" s="46">
        <f t="shared" si="88"/>
        <v>0</v>
      </c>
      <c r="J298" s="47">
        <f t="shared" si="89"/>
      </c>
      <c r="K298" s="43">
        <f t="shared" si="90"/>
        <v>0</v>
      </c>
      <c r="L298" s="43">
        <f t="shared" si="91"/>
        <v>0</v>
      </c>
      <c r="M298" s="43">
        <f t="shared" si="92"/>
        <v>0</v>
      </c>
      <c r="N298" s="43">
        <f t="shared" si="93"/>
        <v>0</v>
      </c>
      <c r="O298" s="43">
        <f t="shared" si="94"/>
        <v>0</v>
      </c>
      <c r="P298" s="43">
        <f t="shared" si="95"/>
        <v>0</v>
      </c>
      <c r="Q298" s="43">
        <f t="shared" si="96"/>
      </c>
      <c r="R298" s="43">
        <f t="shared" si="97"/>
        <v>0</v>
      </c>
      <c r="S298" s="43">
        <f t="shared" si="98"/>
        <v>0</v>
      </c>
      <c r="T298" s="43">
        <f t="shared" si="99"/>
        <v>0</v>
      </c>
      <c r="U298" s="43">
        <v>199</v>
      </c>
      <c r="V298" s="39" t="s">
        <v>606</v>
      </c>
      <c r="W298" s="50">
        <f>R19947551</f>
        <v>0</v>
      </c>
      <c r="X298" s="50">
        <f>R19947552</f>
        <v>0</v>
      </c>
      <c r="Y298" s="48" t="str">
        <f>R19947553</f>
        <v>x</v>
      </c>
      <c r="Z298" s="49">
        <f>R19947554</f>
        <v>0</v>
      </c>
    </row>
    <row r="299" spans="1:26" ht="12.75">
      <c r="A299" s="44">
        <f t="shared" si="80"/>
        <v>0</v>
      </c>
      <c r="B299" s="43">
        <f t="shared" si="81"/>
        <v>0</v>
      </c>
      <c r="C299" s="43">
        <f t="shared" si="82"/>
        <v>0</v>
      </c>
      <c r="D299" s="43">
        <f t="shared" si="83"/>
        <v>0</v>
      </c>
      <c r="E299" s="45">
        <f t="shared" si="84"/>
        <v>0</v>
      </c>
      <c r="F299" s="43">
        <f t="shared" si="85"/>
        <v>0</v>
      </c>
      <c r="G299" s="43">
        <f t="shared" si="86"/>
        <v>0</v>
      </c>
      <c r="H299" s="43">
        <f t="shared" si="87"/>
        <v>0</v>
      </c>
      <c r="I299" s="46">
        <f t="shared" si="88"/>
        <v>0</v>
      </c>
      <c r="J299" s="47">
        <f t="shared" si="89"/>
      </c>
      <c r="K299" s="43">
        <f t="shared" si="90"/>
        <v>0</v>
      </c>
      <c r="L299" s="43">
        <f t="shared" si="91"/>
        <v>0</v>
      </c>
      <c r="M299" s="43">
        <f t="shared" si="92"/>
        <v>0</v>
      </c>
      <c r="N299" s="43">
        <f t="shared" si="93"/>
        <v>0</v>
      </c>
      <c r="O299" s="43">
        <f t="shared" si="94"/>
        <v>0</v>
      </c>
      <c r="P299" s="43">
        <f t="shared" si="95"/>
        <v>0</v>
      </c>
      <c r="Q299" s="43">
        <f t="shared" si="96"/>
      </c>
      <c r="R299" s="43">
        <f t="shared" si="97"/>
        <v>0</v>
      </c>
      <c r="S299" s="43">
        <f t="shared" si="98"/>
        <v>0</v>
      </c>
      <c r="T299" s="43">
        <f t="shared" si="99"/>
        <v>0</v>
      </c>
      <c r="U299" s="43">
        <v>199</v>
      </c>
      <c r="V299" s="39" t="s">
        <v>608</v>
      </c>
      <c r="W299" s="50">
        <f>R19947561</f>
        <v>0</v>
      </c>
      <c r="X299" s="50">
        <f>R19947562</f>
        <v>0</v>
      </c>
      <c r="Y299" s="48" t="str">
        <f>R19947563</f>
        <v>x</v>
      </c>
      <c r="Z299" s="49">
        <f>R19947564</f>
        <v>0</v>
      </c>
    </row>
    <row r="300" spans="1:26" ht="12.75">
      <c r="A300" s="44">
        <f t="shared" si="80"/>
        <v>0</v>
      </c>
      <c r="B300" s="43">
        <f t="shared" si="81"/>
        <v>0</v>
      </c>
      <c r="C300" s="43">
        <f t="shared" si="82"/>
        <v>0</v>
      </c>
      <c r="D300" s="43">
        <f t="shared" si="83"/>
        <v>0</v>
      </c>
      <c r="E300" s="45">
        <f t="shared" si="84"/>
        <v>0</v>
      </c>
      <c r="F300" s="43">
        <f t="shared" si="85"/>
        <v>0</v>
      </c>
      <c r="G300" s="43">
        <f t="shared" si="86"/>
        <v>0</v>
      </c>
      <c r="H300" s="43">
        <f t="shared" si="87"/>
        <v>0</v>
      </c>
      <c r="I300" s="46">
        <f t="shared" si="88"/>
        <v>0</v>
      </c>
      <c r="J300" s="47">
        <f t="shared" si="89"/>
      </c>
      <c r="K300" s="43">
        <f t="shared" si="90"/>
        <v>0</v>
      </c>
      <c r="L300" s="43">
        <f t="shared" si="91"/>
        <v>0</v>
      </c>
      <c r="M300" s="43">
        <f t="shared" si="92"/>
        <v>0</v>
      </c>
      <c r="N300" s="43">
        <f t="shared" si="93"/>
        <v>0</v>
      </c>
      <c r="O300" s="43">
        <f t="shared" si="94"/>
        <v>0</v>
      </c>
      <c r="P300" s="43">
        <f t="shared" si="95"/>
        <v>0</v>
      </c>
      <c r="Q300" s="43">
        <f t="shared" si="96"/>
      </c>
      <c r="R300" s="43">
        <f t="shared" si="97"/>
        <v>0</v>
      </c>
      <c r="S300" s="43">
        <f t="shared" si="98"/>
        <v>0</v>
      </c>
      <c r="T300" s="43">
        <f t="shared" si="99"/>
        <v>0</v>
      </c>
      <c r="U300" s="43">
        <v>199</v>
      </c>
      <c r="V300" s="39" t="s">
        <v>610</v>
      </c>
      <c r="W300" s="50">
        <f>R19947571</f>
        <v>0</v>
      </c>
      <c r="X300" s="50">
        <f>R19947572</f>
        <v>0</v>
      </c>
      <c r="Y300" s="48" t="str">
        <f>R19947573</f>
        <v>x</v>
      </c>
      <c r="Z300" s="49">
        <f>R19947574</f>
        <v>0</v>
      </c>
    </row>
    <row r="301" spans="1:26" ht="12.75">
      <c r="A301" s="44">
        <f t="shared" si="80"/>
        <v>0</v>
      </c>
      <c r="B301" s="43">
        <f t="shared" si="81"/>
        <v>0</v>
      </c>
      <c r="C301" s="43">
        <f t="shared" si="82"/>
        <v>0</v>
      </c>
      <c r="D301" s="43">
        <f t="shared" si="83"/>
        <v>0</v>
      </c>
      <c r="E301" s="45">
        <f t="shared" si="84"/>
        <v>0</v>
      </c>
      <c r="F301" s="43">
        <f t="shared" si="85"/>
        <v>0</v>
      </c>
      <c r="G301" s="43">
        <f t="shared" si="86"/>
        <v>0</v>
      </c>
      <c r="H301" s="43">
        <f t="shared" si="87"/>
        <v>0</v>
      </c>
      <c r="I301" s="46">
        <f t="shared" si="88"/>
        <v>0</v>
      </c>
      <c r="J301" s="47">
        <f t="shared" si="89"/>
      </c>
      <c r="K301" s="43">
        <f t="shared" si="90"/>
        <v>0</v>
      </c>
      <c r="L301" s="43">
        <f t="shared" si="91"/>
        <v>0</v>
      </c>
      <c r="M301" s="43">
        <f t="shared" si="92"/>
        <v>0</v>
      </c>
      <c r="N301" s="43">
        <f t="shared" si="93"/>
        <v>0</v>
      </c>
      <c r="O301" s="43">
        <f t="shared" si="94"/>
        <v>0</v>
      </c>
      <c r="P301" s="43">
        <f t="shared" si="95"/>
        <v>0</v>
      </c>
      <c r="Q301" s="43">
        <f t="shared" si="96"/>
      </c>
      <c r="R301" s="43">
        <f t="shared" si="97"/>
        <v>0</v>
      </c>
      <c r="S301" s="43">
        <f t="shared" si="98"/>
        <v>0</v>
      </c>
      <c r="T301" s="43">
        <f t="shared" si="99"/>
        <v>0</v>
      </c>
      <c r="U301" s="43">
        <v>199</v>
      </c>
      <c r="V301" s="39" t="s">
        <v>612</v>
      </c>
      <c r="W301" s="50">
        <f>R19947581</f>
        <v>0</v>
      </c>
      <c r="X301" s="50">
        <f>R19947582</f>
        <v>0</v>
      </c>
      <c r="Y301" s="48" t="str">
        <f>R19947583</f>
        <v>x</v>
      </c>
      <c r="Z301" s="49">
        <f>R19947584</f>
        <v>0</v>
      </c>
    </row>
    <row r="302" spans="1:26" ht="12.75">
      <c r="A302" s="44">
        <f t="shared" si="80"/>
        <v>0</v>
      </c>
      <c r="B302" s="43">
        <f t="shared" si="81"/>
        <v>0</v>
      </c>
      <c r="C302" s="43">
        <f t="shared" si="82"/>
        <v>0</v>
      </c>
      <c r="D302" s="43">
        <f t="shared" si="83"/>
        <v>0</v>
      </c>
      <c r="E302" s="45">
        <f t="shared" si="84"/>
        <v>0</v>
      </c>
      <c r="F302" s="43">
        <f t="shared" si="85"/>
        <v>0</v>
      </c>
      <c r="G302" s="43">
        <f t="shared" si="86"/>
        <v>0</v>
      </c>
      <c r="H302" s="43">
        <f t="shared" si="87"/>
        <v>0</v>
      </c>
      <c r="I302" s="46">
        <f t="shared" si="88"/>
        <v>0</v>
      </c>
      <c r="J302" s="47">
        <f t="shared" si="89"/>
      </c>
      <c r="K302" s="43">
        <f t="shared" si="90"/>
        <v>0</v>
      </c>
      <c r="L302" s="43">
        <f t="shared" si="91"/>
        <v>0</v>
      </c>
      <c r="M302" s="43">
        <f t="shared" si="92"/>
        <v>0</v>
      </c>
      <c r="N302" s="43">
        <f t="shared" si="93"/>
        <v>0</v>
      </c>
      <c r="O302" s="43">
        <f t="shared" si="94"/>
        <v>0</v>
      </c>
      <c r="P302" s="43">
        <f t="shared" si="95"/>
        <v>0</v>
      </c>
      <c r="Q302" s="43">
        <f t="shared" si="96"/>
      </c>
      <c r="R302" s="43">
        <f t="shared" si="97"/>
        <v>0</v>
      </c>
      <c r="S302" s="43">
        <f t="shared" si="98"/>
        <v>0</v>
      </c>
      <c r="T302" s="43">
        <f t="shared" si="99"/>
        <v>0</v>
      </c>
      <c r="U302" s="43">
        <v>199</v>
      </c>
      <c r="V302" s="39" t="s">
        <v>614</v>
      </c>
      <c r="W302" s="50">
        <f>R19947591</f>
        <v>0</v>
      </c>
      <c r="X302" s="50">
        <f>R19947592</f>
        <v>0</v>
      </c>
      <c r="Y302" s="48" t="str">
        <f>R19947593</f>
        <v>x</v>
      </c>
      <c r="Z302" s="49">
        <f>R19947594</f>
        <v>0</v>
      </c>
    </row>
    <row r="303" spans="1:26" ht="12.75">
      <c r="A303" s="44">
        <f t="shared" si="80"/>
        <v>0</v>
      </c>
      <c r="B303" s="43">
        <f t="shared" si="81"/>
        <v>0</v>
      </c>
      <c r="C303" s="43">
        <f t="shared" si="82"/>
        <v>0</v>
      </c>
      <c r="D303" s="43">
        <f t="shared" si="83"/>
        <v>0</v>
      </c>
      <c r="E303" s="45">
        <f t="shared" si="84"/>
        <v>0</v>
      </c>
      <c r="F303" s="43">
        <f t="shared" si="85"/>
        <v>0</v>
      </c>
      <c r="G303" s="43">
        <f t="shared" si="86"/>
        <v>0</v>
      </c>
      <c r="H303" s="43">
        <f t="shared" si="87"/>
        <v>0</v>
      </c>
      <c r="I303" s="46">
        <f t="shared" si="88"/>
        <v>0</v>
      </c>
      <c r="J303" s="47">
        <f t="shared" si="89"/>
      </c>
      <c r="K303" s="43">
        <f t="shared" si="90"/>
        <v>0</v>
      </c>
      <c r="L303" s="43">
        <f t="shared" si="91"/>
        <v>0</v>
      </c>
      <c r="M303" s="43">
        <f t="shared" si="92"/>
        <v>0</v>
      </c>
      <c r="N303" s="43">
        <f t="shared" si="93"/>
        <v>0</v>
      </c>
      <c r="O303" s="43">
        <f t="shared" si="94"/>
        <v>0</v>
      </c>
      <c r="P303" s="43">
        <f t="shared" si="95"/>
        <v>0</v>
      </c>
      <c r="Q303" s="43">
        <f t="shared" si="96"/>
      </c>
      <c r="R303" s="43">
        <f t="shared" si="97"/>
        <v>0</v>
      </c>
      <c r="S303" s="43">
        <f t="shared" si="98"/>
        <v>0</v>
      </c>
      <c r="T303" s="43">
        <f t="shared" si="99"/>
        <v>0</v>
      </c>
      <c r="U303" s="43">
        <v>199</v>
      </c>
      <c r="V303" s="39" t="s">
        <v>616</v>
      </c>
      <c r="W303" s="50">
        <f>R19947601</f>
        <v>0</v>
      </c>
      <c r="X303" s="50">
        <f>R19947602</f>
        <v>0</v>
      </c>
      <c r="Y303" s="48" t="str">
        <f>R19947603</f>
        <v>x</v>
      </c>
      <c r="Z303" s="49">
        <f>R19947604</f>
        <v>0</v>
      </c>
    </row>
    <row r="304" spans="1:26" ht="12.75">
      <c r="A304" s="44">
        <f t="shared" si="80"/>
        <v>0</v>
      </c>
      <c r="B304" s="43">
        <f t="shared" si="81"/>
        <v>0</v>
      </c>
      <c r="C304" s="43">
        <f t="shared" si="82"/>
        <v>0</v>
      </c>
      <c r="D304" s="43">
        <f t="shared" si="83"/>
        <v>0</v>
      </c>
      <c r="E304" s="45">
        <f t="shared" si="84"/>
        <v>0</v>
      </c>
      <c r="F304" s="43">
        <f t="shared" si="85"/>
        <v>0</v>
      </c>
      <c r="G304" s="43">
        <f t="shared" si="86"/>
        <v>0</v>
      </c>
      <c r="H304" s="43">
        <f t="shared" si="87"/>
        <v>0</v>
      </c>
      <c r="I304" s="46">
        <f t="shared" si="88"/>
        <v>0</v>
      </c>
      <c r="J304" s="47">
        <f t="shared" si="89"/>
      </c>
      <c r="K304" s="43">
        <f t="shared" si="90"/>
        <v>0</v>
      </c>
      <c r="L304" s="43">
        <f t="shared" si="91"/>
        <v>0</v>
      </c>
      <c r="M304" s="43">
        <f t="shared" si="92"/>
        <v>0</v>
      </c>
      <c r="N304" s="43">
        <f t="shared" si="93"/>
        <v>0</v>
      </c>
      <c r="O304" s="43">
        <f t="shared" si="94"/>
        <v>0</v>
      </c>
      <c r="P304" s="43">
        <f t="shared" si="95"/>
        <v>0</v>
      </c>
      <c r="Q304" s="43">
        <f t="shared" si="96"/>
      </c>
      <c r="R304" s="43">
        <f t="shared" si="97"/>
        <v>0</v>
      </c>
      <c r="S304" s="43">
        <f t="shared" si="98"/>
        <v>0</v>
      </c>
      <c r="T304" s="43">
        <f t="shared" si="99"/>
        <v>0</v>
      </c>
      <c r="U304" s="43">
        <v>199</v>
      </c>
      <c r="V304" s="39" t="s">
        <v>618</v>
      </c>
      <c r="W304" s="50">
        <f>R19947701</f>
        <v>0</v>
      </c>
      <c r="X304" s="50">
        <f>R19947702</f>
        <v>0</v>
      </c>
      <c r="Y304" s="48" t="str">
        <f>R19947703</f>
        <v>x</v>
      </c>
      <c r="Z304" s="49">
        <f>R19947704</f>
        <v>0</v>
      </c>
    </row>
    <row r="305" spans="1:26" ht="12.75">
      <c r="A305" s="44">
        <f t="shared" si="80"/>
        <v>0</v>
      </c>
      <c r="B305" s="43">
        <f t="shared" si="81"/>
        <v>0</v>
      </c>
      <c r="C305" s="43">
        <f t="shared" si="82"/>
        <v>0</v>
      </c>
      <c r="D305" s="43">
        <f t="shared" si="83"/>
        <v>0</v>
      </c>
      <c r="E305" s="45">
        <f t="shared" si="84"/>
        <v>0</v>
      </c>
      <c r="F305" s="43">
        <f t="shared" si="85"/>
        <v>0</v>
      </c>
      <c r="G305" s="43">
        <f t="shared" si="86"/>
        <v>0</v>
      </c>
      <c r="H305" s="43">
        <f t="shared" si="87"/>
        <v>0</v>
      </c>
      <c r="I305" s="46">
        <f t="shared" si="88"/>
        <v>0</v>
      </c>
      <c r="J305" s="47">
        <f t="shared" si="89"/>
      </c>
      <c r="K305" s="43">
        <f t="shared" si="90"/>
        <v>0</v>
      </c>
      <c r="L305" s="43">
        <f t="shared" si="91"/>
        <v>0</v>
      </c>
      <c r="M305" s="43">
        <f t="shared" si="92"/>
        <v>0</v>
      </c>
      <c r="N305" s="43">
        <f t="shared" si="93"/>
        <v>0</v>
      </c>
      <c r="O305" s="43">
        <f t="shared" si="94"/>
        <v>0</v>
      </c>
      <c r="P305" s="43">
        <f t="shared" si="95"/>
        <v>0</v>
      </c>
      <c r="Q305" s="43">
        <f t="shared" si="96"/>
      </c>
      <c r="R305" s="43">
        <f t="shared" si="97"/>
        <v>0</v>
      </c>
      <c r="S305" s="43">
        <f t="shared" si="98"/>
        <v>0</v>
      </c>
      <c r="T305" s="43">
        <f t="shared" si="99"/>
        <v>0</v>
      </c>
      <c r="U305" s="43">
        <v>199</v>
      </c>
      <c r="V305" s="39" t="s">
        <v>620</v>
      </c>
      <c r="W305" s="50">
        <f>R19947711</f>
        <v>0</v>
      </c>
      <c r="X305" s="50">
        <f>R19947712</f>
        <v>0</v>
      </c>
      <c r="Y305" s="48" t="str">
        <f>R19947713</f>
        <v>x</v>
      </c>
      <c r="Z305" s="49">
        <f>R19947714</f>
        <v>0</v>
      </c>
    </row>
    <row r="306" spans="1:26" ht="12.75">
      <c r="A306" s="44">
        <f t="shared" si="80"/>
        <v>0</v>
      </c>
      <c r="B306" s="43">
        <f t="shared" si="81"/>
        <v>0</v>
      </c>
      <c r="C306" s="43">
        <f t="shared" si="82"/>
        <v>0</v>
      </c>
      <c r="D306" s="43">
        <f t="shared" si="83"/>
        <v>0</v>
      </c>
      <c r="E306" s="45">
        <f t="shared" si="84"/>
        <v>0</v>
      </c>
      <c r="F306" s="43">
        <f t="shared" si="85"/>
        <v>0</v>
      </c>
      <c r="G306" s="43">
        <f t="shared" si="86"/>
        <v>0</v>
      </c>
      <c r="H306" s="43">
        <f t="shared" si="87"/>
        <v>0</v>
      </c>
      <c r="I306" s="46">
        <f t="shared" si="88"/>
        <v>0</v>
      </c>
      <c r="J306" s="47">
        <f t="shared" si="89"/>
      </c>
      <c r="K306" s="43">
        <f t="shared" si="90"/>
        <v>0</v>
      </c>
      <c r="L306" s="43">
        <f t="shared" si="91"/>
        <v>0</v>
      </c>
      <c r="M306" s="43">
        <f t="shared" si="92"/>
        <v>0</v>
      </c>
      <c r="N306" s="43">
        <f t="shared" si="93"/>
        <v>0</v>
      </c>
      <c r="O306" s="43">
        <f t="shared" si="94"/>
        <v>0</v>
      </c>
      <c r="P306" s="43">
        <f t="shared" si="95"/>
        <v>0</v>
      </c>
      <c r="Q306" s="43">
        <f t="shared" si="96"/>
      </c>
      <c r="R306" s="43">
        <f t="shared" si="97"/>
        <v>0</v>
      </c>
      <c r="S306" s="43">
        <f t="shared" si="98"/>
        <v>0</v>
      </c>
      <c r="T306" s="43">
        <f t="shared" si="99"/>
        <v>0</v>
      </c>
      <c r="U306" s="43">
        <v>199</v>
      </c>
      <c r="V306" s="39" t="s">
        <v>622</v>
      </c>
      <c r="W306" s="50">
        <f>R19947721</f>
        <v>0</v>
      </c>
      <c r="X306" s="50">
        <f>R19947722</f>
        <v>0</v>
      </c>
      <c r="Y306" s="48" t="str">
        <f>R19947723</f>
        <v>x</v>
      </c>
      <c r="Z306" s="49">
        <f>R19947724</f>
        <v>0</v>
      </c>
    </row>
    <row r="307" spans="1:26" ht="12.75">
      <c r="A307" s="44">
        <f t="shared" si="80"/>
        <v>0</v>
      </c>
      <c r="B307" s="43">
        <f t="shared" si="81"/>
        <v>0</v>
      </c>
      <c r="C307" s="43">
        <f t="shared" si="82"/>
        <v>0</v>
      </c>
      <c r="D307" s="43">
        <f t="shared" si="83"/>
        <v>0</v>
      </c>
      <c r="E307" s="45">
        <f t="shared" si="84"/>
        <v>0</v>
      </c>
      <c r="F307" s="43">
        <f t="shared" si="85"/>
        <v>0</v>
      </c>
      <c r="G307" s="43">
        <f t="shared" si="86"/>
        <v>0</v>
      </c>
      <c r="H307" s="43">
        <f t="shared" si="87"/>
        <v>0</v>
      </c>
      <c r="I307" s="46">
        <f t="shared" si="88"/>
        <v>0</v>
      </c>
      <c r="J307" s="47">
        <f t="shared" si="89"/>
      </c>
      <c r="K307" s="43">
        <f t="shared" si="90"/>
        <v>0</v>
      </c>
      <c r="L307" s="43">
        <f t="shared" si="91"/>
        <v>0</v>
      </c>
      <c r="M307" s="43">
        <f t="shared" si="92"/>
        <v>0</v>
      </c>
      <c r="N307" s="43">
        <f t="shared" si="93"/>
        <v>0</v>
      </c>
      <c r="O307" s="43">
        <f t="shared" si="94"/>
        <v>0</v>
      </c>
      <c r="P307" s="43">
        <f t="shared" si="95"/>
        <v>0</v>
      </c>
      <c r="Q307" s="43">
        <f t="shared" si="96"/>
      </c>
      <c r="R307" s="43">
        <f t="shared" si="97"/>
        <v>0</v>
      </c>
      <c r="S307" s="43">
        <f t="shared" si="98"/>
        <v>0</v>
      </c>
      <c r="T307" s="43">
        <f t="shared" si="99"/>
        <v>0</v>
      </c>
      <c r="U307" s="43">
        <v>199</v>
      </c>
      <c r="V307" s="39" t="s">
        <v>624</v>
      </c>
      <c r="W307" s="50">
        <f>R19947731</f>
        <v>0</v>
      </c>
      <c r="X307" s="50">
        <f>R19947732</f>
        <v>0</v>
      </c>
      <c r="Y307" s="48" t="str">
        <f>R19947733</f>
        <v>x</v>
      </c>
      <c r="Z307" s="49">
        <f>R19947734</f>
        <v>0</v>
      </c>
    </row>
    <row r="308" spans="1:26" ht="12.75">
      <c r="A308" s="44">
        <f t="shared" si="80"/>
        <v>0</v>
      </c>
      <c r="B308" s="43">
        <f t="shared" si="81"/>
        <v>0</v>
      </c>
      <c r="C308" s="43">
        <f t="shared" si="82"/>
        <v>0</v>
      </c>
      <c r="D308" s="43">
        <f t="shared" si="83"/>
        <v>0</v>
      </c>
      <c r="E308" s="45">
        <f t="shared" si="84"/>
        <v>0</v>
      </c>
      <c r="F308" s="43">
        <f t="shared" si="85"/>
        <v>0</v>
      </c>
      <c r="G308" s="43">
        <f t="shared" si="86"/>
        <v>0</v>
      </c>
      <c r="H308" s="43">
        <f t="shared" si="87"/>
        <v>0</v>
      </c>
      <c r="I308" s="46">
        <f t="shared" si="88"/>
        <v>0</v>
      </c>
      <c r="J308" s="47">
        <f t="shared" si="89"/>
      </c>
      <c r="K308" s="43">
        <f t="shared" si="90"/>
        <v>0</v>
      </c>
      <c r="L308" s="43">
        <f t="shared" si="91"/>
        <v>0</v>
      </c>
      <c r="M308" s="43">
        <f t="shared" si="92"/>
        <v>0</v>
      </c>
      <c r="N308" s="43">
        <f t="shared" si="93"/>
        <v>0</v>
      </c>
      <c r="O308" s="43">
        <f t="shared" si="94"/>
        <v>0</v>
      </c>
      <c r="P308" s="43">
        <f t="shared" si="95"/>
        <v>0</v>
      </c>
      <c r="Q308" s="43">
        <f t="shared" si="96"/>
      </c>
      <c r="R308" s="43">
        <f t="shared" si="97"/>
        <v>0</v>
      </c>
      <c r="S308" s="43">
        <f t="shared" si="98"/>
        <v>0</v>
      </c>
      <c r="T308" s="43">
        <f t="shared" si="99"/>
        <v>0</v>
      </c>
      <c r="U308" s="43">
        <v>199</v>
      </c>
      <c r="V308" s="39" t="s">
        <v>626</v>
      </c>
      <c r="W308" s="50">
        <f>R19947741</f>
        <v>0</v>
      </c>
      <c r="X308" s="50">
        <f>R19947742</f>
        <v>0</v>
      </c>
      <c r="Y308" s="48" t="str">
        <f>R19947743</f>
        <v>x</v>
      </c>
      <c r="Z308" s="49">
        <f>R19947744</f>
        <v>0</v>
      </c>
    </row>
    <row r="309" spans="1:26" ht="12.75">
      <c r="A309" s="44">
        <f t="shared" si="80"/>
        <v>0</v>
      </c>
      <c r="B309" s="43">
        <f t="shared" si="81"/>
        <v>0</v>
      </c>
      <c r="C309" s="43">
        <f t="shared" si="82"/>
        <v>0</v>
      </c>
      <c r="D309" s="43">
        <f t="shared" si="83"/>
        <v>0</v>
      </c>
      <c r="E309" s="45">
        <f t="shared" si="84"/>
        <v>0</v>
      </c>
      <c r="F309" s="43">
        <f t="shared" si="85"/>
        <v>0</v>
      </c>
      <c r="G309" s="43">
        <f t="shared" si="86"/>
        <v>0</v>
      </c>
      <c r="H309" s="43">
        <f t="shared" si="87"/>
        <v>0</v>
      </c>
      <c r="I309" s="46">
        <f t="shared" si="88"/>
        <v>0</v>
      </c>
      <c r="J309" s="47">
        <f t="shared" si="89"/>
      </c>
      <c r="K309" s="43">
        <f t="shared" si="90"/>
        <v>0</v>
      </c>
      <c r="L309" s="43">
        <f t="shared" si="91"/>
        <v>0</v>
      </c>
      <c r="M309" s="43">
        <f t="shared" si="92"/>
        <v>0</v>
      </c>
      <c r="N309" s="43">
        <f t="shared" si="93"/>
        <v>0</v>
      </c>
      <c r="O309" s="43">
        <f t="shared" si="94"/>
        <v>0</v>
      </c>
      <c r="P309" s="43">
        <f t="shared" si="95"/>
        <v>0</v>
      </c>
      <c r="Q309" s="43">
        <f t="shared" si="96"/>
      </c>
      <c r="R309" s="43">
        <f t="shared" si="97"/>
        <v>0</v>
      </c>
      <c r="S309" s="43">
        <f t="shared" si="98"/>
        <v>0</v>
      </c>
      <c r="T309" s="43">
        <f t="shared" si="99"/>
        <v>0</v>
      </c>
      <c r="U309" s="43">
        <v>199</v>
      </c>
      <c r="V309" s="39" t="s">
        <v>628</v>
      </c>
      <c r="W309" s="50">
        <f>R19947751</f>
        <v>0</v>
      </c>
      <c r="X309" s="50">
        <f>R19947752</f>
        <v>0</v>
      </c>
      <c r="Y309" s="48" t="str">
        <f>R19947753</f>
        <v>x</v>
      </c>
      <c r="Z309" s="49">
        <f>R19947754</f>
        <v>0</v>
      </c>
    </row>
    <row r="310" spans="1:26" ht="12.75">
      <c r="A310" s="44">
        <f t="shared" si="80"/>
        <v>0</v>
      </c>
      <c r="B310" s="43">
        <f t="shared" si="81"/>
        <v>0</v>
      </c>
      <c r="C310" s="43">
        <f t="shared" si="82"/>
        <v>0</v>
      </c>
      <c r="D310" s="43">
        <f t="shared" si="83"/>
        <v>0</v>
      </c>
      <c r="E310" s="45">
        <f t="shared" si="84"/>
        <v>0</v>
      </c>
      <c r="F310" s="43">
        <f t="shared" si="85"/>
        <v>0</v>
      </c>
      <c r="G310" s="43">
        <f t="shared" si="86"/>
        <v>0</v>
      </c>
      <c r="H310" s="43">
        <f t="shared" si="87"/>
        <v>0</v>
      </c>
      <c r="I310" s="46">
        <f t="shared" si="88"/>
        <v>0</v>
      </c>
      <c r="J310" s="47">
        <f t="shared" si="89"/>
      </c>
      <c r="K310" s="43">
        <f t="shared" si="90"/>
        <v>0</v>
      </c>
      <c r="L310" s="43">
        <f t="shared" si="91"/>
        <v>0</v>
      </c>
      <c r="M310" s="43">
        <f t="shared" si="92"/>
        <v>0</v>
      </c>
      <c r="N310" s="43">
        <f t="shared" si="93"/>
        <v>0</v>
      </c>
      <c r="O310" s="43">
        <f t="shared" si="94"/>
        <v>0</v>
      </c>
      <c r="P310" s="43">
        <f t="shared" si="95"/>
        <v>0</v>
      </c>
      <c r="Q310" s="43">
        <f t="shared" si="96"/>
      </c>
      <c r="R310" s="43">
        <f t="shared" si="97"/>
        <v>0</v>
      </c>
      <c r="S310" s="43">
        <f t="shared" si="98"/>
        <v>0</v>
      </c>
      <c r="T310" s="43">
        <f t="shared" si="99"/>
        <v>0</v>
      </c>
      <c r="U310" s="43">
        <v>199</v>
      </c>
      <c r="V310" s="39" t="s">
        <v>630</v>
      </c>
      <c r="W310" s="50">
        <f>R19947761</f>
        <v>0</v>
      </c>
      <c r="X310" s="50">
        <f>R19947762</f>
        <v>0</v>
      </c>
      <c r="Y310" s="48" t="str">
        <f>R19947763</f>
        <v>x</v>
      </c>
      <c r="Z310" s="49">
        <f>R19947764</f>
        <v>0</v>
      </c>
    </row>
    <row r="311" spans="1:26" ht="12.75">
      <c r="A311" s="44">
        <f t="shared" si="80"/>
        <v>0</v>
      </c>
      <c r="B311" s="43">
        <f t="shared" si="81"/>
        <v>0</v>
      </c>
      <c r="C311" s="43">
        <f t="shared" si="82"/>
        <v>0</v>
      </c>
      <c r="D311" s="43">
        <f t="shared" si="83"/>
        <v>0</v>
      </c>
      <c r="E311" s="45">
        <f t="shared" si="84"/>
        <v>0</v>
      </c>
      <c r="F311" s="43">
        <f t="shared" si="85"/>
        <v>0</v>
      </c>
      <c r="G311" s="43">
        <f t="shared" si="86"/>
        <v>0</v>
      </c>
      <c r="H311" s="43">
        <f t="shared" si="87"/>
        <v>0</v>
      </c>
      <c r="I311" s="46">
        <f t="shared" si="88"/>
        <v>0</v>
      </c>
      <c r="J311" s="47">
        <f t="shared" si="89"/>
      </c>
      <c r="K311" s="43">
        <f t="shared" si="90"/>
        <v>0</v>
      </c>
      <c r="L311" s="43">
        <f t="shared" si="91"/>
        <v>0</v>
      </c>
      <c r="M311" s="43">
        <f t="shared" si="92"/>
        <v>0</v>
      </c>
      <c r="N311" s="43">
        <f t="shared" si="93"/>
        <v>0</v>
      </c>
      <c r="O311" s="43">
        <f t="shared" si="94"/>
        <v>0</v>
      </c>
      <c r="P311" s="43">
        <f t="shared" si="95"/>
        <v>0</v>
      </c>
      <c r="Q311" s="43">
        <f t="shared" si="96"/>
      </c>
      <c r="R311" s="43">
        <f t="shared" si="97"/>
        <v>0</v>
      </c>
      <c r="S311" s="43">
        <f t="shared" si="98"/>
        <v>0</v>
      </c>
      <c r="T311" s="43">
        <f t="shared" si="99"/>
        <v>0</v>
      </c>
      <c r="U311" s="43">
        <v>199</v>
      </c>
      <c r="V311" s="39" t="s">
        <v>632</v>
      </c>
      <c r="W311" s="50">
        <f>R19947771</f>
        <v>0</v>
      </c>
      <c r="X311" s="50">
        <f>R19947772</f>
        <v>0</v>
      </c>
      <c r="Y311" s="48" t="str">
        <f>R19947773</f>
        <v>x</v>
      </c>
      <c r="Z311" s="49">
        <f>R19947774</f>
        <v>0</v>
      </c>
    </row>
    <row r="312" spans="1:26" ht="12.75">
      <c r="A312" s="44">
        <f t="shared" si="80"/>
        <v>0</v>
      </c>
      <c r="B312" s="43">
        <f t="shared" si="81"/>
        <v>0</v>
      </c>
      <c r="C312" s="43">
        <f t="shared" si="82"/>
        <v>0</v>
      </c>
      <c r="D312" s="43">
        <f t="shared" si="83"/>
        <v>0</v>
      </c>
      <c r="E312" s="45">
        <f t="shared" si="84"/>
        <v>0</v>
      </c>
      <c r="F312" s="43">
        <f t="shared" si="85"/>
        <v>0</v>
      </c>
      <c r="G312" s="43">
        <f t="shared" si="86"/>
        <v>0</v>
      </c>
      <c r="H312" s="43">
        <f t="shared" si="87"/>
        <v>0</v>
      </c>
      <c r="I312" s="46">
        <f t="shared" si="88"/>
        <v>0</v>
      </c>
      <c r="J312" s="47">
        <f t="shared" si="89"/>
      </c>
      <c r="K312" s="43">
        <f t="shared" si="90"/>
        <v>0</v>
      </c>
      <c r="L312" s="43">
        <f t="shared" si="91"/>
        <v>0</v>
      </c>
      <c r="M312" s="43">
        <f t="shared" si="92"/>
        <v>0</v>
      </c>
      <c r="N312" s="43">
        <f t="shared" si="93"/>
        <v>0</v>
      </c>
      <c r="O312" s="43">
        <f t="shared" si="94"/>
        <v>0</v>
      </c>
      <c r="P312" s="43">
        <f t="shared" si="95"/>
        <v>0</v>
      </c>
      <c r="Q312" s="43">
        <f t="shared" si="96"/>
      </c>
      <c r="R312" s="43">
        <f t="shared" si="97"/>
        <v>0</v>
      </c>
      <c r="S312" s="43">
        <f t="shared" si="98"/>
        <v>0</v>
      </c>
      <c r="T312" s="43">
        <f t="shared" si="99"/>
        <v>0</v>
      </c>
      <c r="U312" s="43">
        <v>199</v>
      </c>
      <c r="V312" s="39" t="s">
        <v>634</v>
      </c>
      <c r="W312" s="50">
        <f>R19947801</f>
        <v>0</v>
      </c>
      <c r="X312" s="50">
        <f>R19947802</f>
        <v>0</v>
      </c>
      <c r="Y312" s="48" t="str">
        <f>R19947803</f>
        <v>x</v>
      </c>
      <c r="Z312" s="49">
        <f>R19947804</f>
        <v>0</v>
      </c>
    </row>
    <row r="313" spans="1:26" ht="12.75">
      <c r="A313" s="44">
        <f t="shared" si="80"/>
        <v>0</v>
      </c>
      <c r="B313" s="43">
        <f t="shared" si="81"/>
        <v>0</v>
      </c>
      <c r="C313" s="43">
        <f t="shared" si="82"/>
        <v>0</v>
      </c>
      <c r="D313" s="43">
        <f t="shared" si="83"/>
        <v>0</v>
      </c>
      <c r="E313" s="45">
        <f t="shared" si="84"/>
        <v>0</v>
      </c>
      <c r="F313" s="43">
        <f t="shared" si="85"/>
        <v>0</v>
      </c>
      <c r="G313" s="43">
        <f t="shared" si="86"/>
        <v>0</v>
      </c>
      <c r="H313" s="43">
        <f t="shared" si="87"/>
        <v>0</v>
      </c>
      <c r="I313" s="46">
        <f t="shared" si="88"/>
        <v>0</v>
      </c>
      <c r="J313" s="47">
        <f t="shared" si="89"/>
      </c>
      <c r="K313" s="43">
        <f t="shared" si="90"/>
        <v>0</v>
      </c>
      <c r="L313" s="43">
        <f t="shared" si="91"/>
        <v>0</v>
      </c>
      <c r="M313" s="43">
        <f t="shared" si="92"/>
        <v>0</v>
      </c>
      <c r="N313" s="43">
        <f t="shared" si="93"/>
        <v>0</v>
      </c>
      <c r="O313" s="43">
        <f t="shared" si="94"/>
        <v>0</v>
      </c>
      <c r="P313" s="43">
        <f t="shared" si="95"/>
        <v>0</v>
      </c>
      <c r="Q313" s="43">
        <f t="shared" si="96"/>
      </c>
      <c r="R313" s="43">
        <f t="shared" si="97"/>
        <v>0</v>
      </c>
      <c r="S313" s="43">
        <f t="shared" si="98"/>
        <v>0</v>
      </c>
      <c r="T313" s="43">
        <f t="shared" si="99"/>
        <v>0</v>
      </c>
      <c r="U313" s="43">
        <v>199</v>
      </c>
      <c r="V313" s="39" t="s">
        <v>636</v>
      </c>
      <c r="W313" s="50">
        <f>R19947811</f>
        <v>0</v>
      </c>
      <c r="X313" s="50">
        <f>R19947812</f>
        <v>0</v>
      </c>
      <c r="Y313" s="48" t="str">
        <f>R19947813</f>
        <v>x</v>
      </c>
      <c r="Z313" s="49">
        <f>R19947814</f>
        <v>0</v>
      </c>
    </row>
    <row r="314" spans="1:26" ht="12.75">
      <c r="A314" s="44">
        <f t="shared" si="80"/>
        <v>0</v>
      </c>
      <c r="B314" s="43">
        <f t="shared" si="81"/>
        <v>0</v>
      </c>
      <c r="C314" s="43">
        <f t="shared" si="82"/>
        <v>0</v>
      </c>
      <c r="D314" s="43">
        <f t="shared" si="83"/>
        <v>0</v>
      </c>
      <c r="E314" s="45">
        <f t="shared" si="84"/>
        <v>0</v>
      </c>
      <c r="F314" s="43">
        <f t="shared" si="85"/>
        <v>0</v>
      </c>
      <c r="G314" s="43">
        <f t="shared" si="86"/>
        <v>0</v>
      </c>
      <c r="H314" s="43">
        <f t="shared" si="87"/>
        <v>0</v>
      </c>
      <c r="I314" s="46">
        <f t="shared" si="88"/>
        <v>0</v>
      </c>
      <c r="J314" s="47">
        <f t="shared" si="89"/>
      </c>
      <c r="K314" s="43">
        <f t="shared" si="90"/>
        <v>0</v>
      </c>
      <c r="L314" s="43">
        <f t="shared" si="91"/>
        <v>0</v>
      </c>
      <c r="M314" s="43">
        <f t="shared" si="92"/>
        <v>0</v>
      </c>
      <c r="N314" s="43">
        <f t="shared" si="93"/>
        <v>0</v>
      </c>
      <c r="O314" s="43">
        <f t="shared" si="94"/>
        <v>0</v>
      </c>
      <c r="P314" s="43">
        <f t="shared" si="95"/>
        <v>0</v>
      </c>
      <c r="Q314" s="43">
        <f t="shared" si="96"/>
      </c>
      <c r="R314" s="43">
        <f t="shared" si="97"/>
        <v>0</v>
      </c>
      <c r="S314" s="43">
        <f t="shared" si="98"/>
        <v>0</v>
      </c>
      <c r="T314" s="43">
        <f t="shared" si="99"/>
        <v>0</v>
      </c>
      <c r="U314" s="43">
        <v>199</v>
      </c>
      <c r="V314" s="39" t="s">
        <v>638</v>
      </c>
      <c r="W314" s="50">
        <f>R19947821</f>
        <v>0</v>
      </c>
      <c r="X314" s="50">
        <f>R19947822</f>
        <v>0</v>
      </c>
      <c r="Y314" s="48" t="str">
        <f>R19947823</f>
        <v>x</v>
      </c>
      <c r="Z314" s="49">
        <f>R19947824</f>
        <v>0</v>
      </c>
    </row>
    <row r="315" spans="1:26" ht="12.75">
      <c r="A315" s="44">
        <f t="shared" si="80"/>
        <v>0</v>
      </c>
      <c r="B315" s="43">
        <f t="shared" si="81"/>
        <v>0</v>
      </c>
      <c r="C315" s="43">
        <f t="shared" si="82"/>
        <v>0</v>
      </c>
      <c r="D315" s="43">
        <f t="shared" si="83"/>
        <v>0</v>
      </c>
      <c r="E315" s="45">
        <f t="shared" si="84"/>
        <v>0</v>
      </c>
      <c r="F315" s="43">
        <f t="shared" si="85"/>
        <v>0</v>
      </c>
      <c r="G315" s="43">
        <f t="shared" si="86"/>
        <v>0</v>
      </c>
      <c r="H315" s="43">
        <f t="shared" si="87"/>
        <v>0</v>
      </c>
      <c r="I315" s="46">
        <f t="shared" si="88"/>
        <v>0</v>
      </c>
      <c r="J315" s="47">
        <f t="shared" si="89"/>
      </c>
      <c r="K315" s="43">
        <f t="shared" si="90"/>
        <v>0</v>
      </c>
      <c r="L315" s="43">
        <f t="shared" si="91"/>
        <v>0</v>
      </c>
      <c r="M315" s="43">
        <f t="shared" si="92"/>
        <v>0</v>
      </c>
      <c r="N315" s="43">
        <f t="shared" si="93"/>
        <v>0</v>
      </c>
      <c r="O315" s="43">
        <f t="shared" si="94"/>
        <v>0</v>
      </c>
      <c r="P315" s="43">
        <f t="shared" si="95"/>
        <v>0</v>
      </c>
      <c r="Q315" s="43">
        <f t="shared" si="96"/>
      </c>
      <c r="R315" s="43">
        <f t="shared" si="97"/>
        <v>0</v>
      </c>
      <c r="S315" s="43">
        <f t="shared" si="98"/>
        <v>0</v>
      </c>
      <c r="T315" s="43">
        <f t="shared" si="99"/>
        <v>0</v>
      </c>
      <c r="U315" s="43">
        <v>199</v>
      </c>
      <c r="V315" s="39" t="s">
        <v>640</v>
      </c>
      <c r="W315" s="50">
        <f>R19947831</f>
        <v>0</v>
      </c>
      <c r="X315" s="50">
        <f>R19947832</f>
        <v>0</v>
      </c>
      <c r="Y315" s="48" t="str">
        <f>R19947833</f>
        <v>x</v>
      </c>
      <c r="Z315" s="49">
        <f>R19947834</f>
        <v>0</v>
      </c>
    </row>
    <row r="316" spans="1:26" ht="12.75">
      <c r="A316" s="44">
        <f t="shared" si="80"/>
        <v>0</v>
      </c>
      <c r="B316" s="43">
        <f t="shared" si="81"/>
        <v>0</v>
      </c>
      <c r="C316" s="43">
        <f t="shared" si="82"/>
        <v>0</v>
      </c>
      <c r="D316" s="43">
        <f t="shared" si="83"/>
        <v>0</v>
      </c>
      <c r="E316" s="45">
        <f t="shared" si="84"/>
        <v>0</v>
      </c>
      <c r="F316" s="43">
        <f t="shared" si="85"/>
        <v>0</v>
      </c>
      <c r="G316" s="43">
        <f t="shared" si="86"/>
        <v>0</v>
      </c>
      <c r="H316" s="43">
        <f t="shared" si="87"/>
        <v>0</v>
      </c>
      <c r="I316" s="46">
        <f t="shared" si="88"/>
        <v>0</v>
      </c>
      <c r="J316" s="47">
        <f t="shared" si="89"/>
      </c>
      <c r="K316" s="43">
        <f t="shared" si="90"/>
        <v>0</v>
      </c>
      <c r="L316" s="43">
        <f t="shared" si="91"/>
        <v>0</v>
      </c>
      <c r="M316" s="43">
        <f t="shared" si="92"/>
        <v>0</v>
      </c>
      <c r="N316" s="43">
        <f t="shared" si="93"/>
        <v>0</v>
      </c>
      <c r="O316" s="43">
        <f t="shared" si="94"/>
        <v>0</v>
      </c>
      <c r="P316" s="43">
        <f t="shared" si="95"/>
        <v>0</v>
      </c>
      <c r="Q316" s="43">
        <f t="shared" si="96"/>
      </c>
      <c r="R316" s="43">
        <f t="shared" si="97"/>
        <v>0</v>
      </c>
      <c r="S316" s="43">
        <f t="shared" si="98"/>
        <v>0</v>
      </c>
      <c r="T316" s="43">
        <f t="shared" si="99"/>
        <v>0</v>
      </c>
      <c r="U316" s="43">
        <v>199</v>
      </c>
      <c r="V316" s="39" t="s">
        <v>642</v>
      </c>
      <c r="W316" s="50">
        <f>R19947841</f>
        <v>0</v>
      </c>
      <c r="X316" s="50">
        <f>R19947842</f>
        <v>0</v>
      </c>
      <c r="Y316" s="48" t="str">
        <f>R19947843</f>
        <v>x</v>
      </c>
      <c r="Z316" s="49">
        <f>R19947844</f>
        <v>0</v>
      </c>
    </row>
    <row r="317" spans="1:26" ht="12.75">
      <c r="A317" s="44">
        <f t="shared" si="80"/>
        <v>0</v>
      </c>
      <c r="B317" s="43">
        <f t="shared" si="81"/>
        <v>0</v>
      </c>
      <c r="C317" s="43">
        <f t="shared" si="82"/>
        <v>0</v>
      </c>
      <c r="D317" s="43">
        <f t="shared" si="83"/>
        <v>0</v>
      </c>
      <c r="E317" s="45">
        <f t="shared" si="84"/>
        <v>0</v>
      </c>
      <c r="F317" s="43">
        <f t="shared" si="85"/>
        <v>0</v>
      </c>
      <c r="G317" s="43">
        <f t="shared" si="86"/>
        <v>0</v>
      </c>
      <c r="H317" s="43">
        <f t="shared" si="87"/>
        <v>0</v>
      </c>
      <c r="I317" s="46">
        <f t="shared" si="88"/>
        <v>0</v>
      </c>
      <c r="J317" s="47">
        <f t="shared" si="89"/>
      </c>
      <c r="K317" s="43">
        <f t="shared" si="90"/>
        <v>0</v>
      </c>
      <c r="L317" s="43">
        <f t="shared" si="91"/>
        <v>0</v>
      </c>
      <c r="M317" s="43">
        <f t="shared" si="92"/>
        <v>0</v>
      </c>
      <c r="N317" s="43">
        <f t="shared" si="93"/>
        <v>0</v>
      </c>
      <c r="O317" s="43">
        <f t="shared" si="94"/>
        <v>0</v>
      </c>
      <c r="P317" s="43">
        <f t="shared" si="95"/>
        <v>0</v>
      </c>
      <c r="Q317" s="43">
        <f t="shared" si="96"/>
      </c>
      <c r="R317" s="43">
        <f t="shared" si="97"/>
        <v>0</v>
      </c>
      <c r="S317" s="43">
        <f t="shared" si="98"/>
        <v>0</v>
      </c>
      <c r="T317" s="43">
        <f t="shared" si="99"/>
        <v>0</v>
      </c>
      <c r="U317" s="43">
        <v>199</v>
      </c>
      <c r="V317" s="39" t="s">
        <v>644</v>
      </c>
      <c r="W317" s="50">
        <f>R19947901</f>
        <v>0</v>
      </c>
      <c r="X317" s="50">
        <f>R19947902</f>
        <v>0</v>
      </c>
      <c r="Y317" s="48" t="str">
        <f>R19947903</f>
        <v>x</v>
      </c>
      <c r="Z317" s="49">
        <f>R19947904</f>
        <v>0</v>
      </c>
    </row>
    <row r="318" spans="1:26" ht="12.75">
      <c r="A318" s="44">
        <f t="shared" si="80"/>
        <v>0</v>
      </c>
      <c r="B318" s="43">
        <f t="shared" si="81"/>
        <v>0</v>
      </c>
      <c r="C318" s="43">
        <f t="shared" si="82"/>
        <v>0</v>
      </c>
      <c r="D318" s="43">
        <f t="shared" si="83"/>
        <v>0</v>
      </c>
      <c r="E318" s="45">
        <f t="shared" si="84"/>
        <v>0</v>
      </c>
      <c r="F318" s="43">
        <f t="shared" si="85"/>
        <v>0</v>
      </c>
      <c r="G318" s="43">
        <f t="shared" si="86"/>
        <v>0</v>
      </c>
      <c r="H318" s="43">
        <f t="shared" si="87"/>
        <v>0</v>
      </c>
      <c r="I318" s="46">
        <f t="shared" si="88"/>
        <v>0</v>
      </c>
      <c r="J318" s="47">
        <f t="shared" si="89"/>
      </c>
      <c r="K318" s="43">
        <f t="shared" si="90"/>
        <v>0</v>
      </c>
      <c r="L318" s="43">
        <f t="shared" si="91"/>
        <v>0</v>
      </c>
      <c r="M318" s="43">
        <f t="shared" si="92"/>
        <v>0</v>
      </c>
      <c r="N318" s="43">
        <f t="shared" si="93"/>
        <v>0</v>
      </c>
      <c r="O318" s="43">
        <f t="shared" si="94"/>
        <v>0</v>
      </c>
      <c r="P318" s="43">
        <f t="shared" si="95"/>
        <v>0</v>
      </c>
      <c r="Q318" s="43">
        <f t="shared" si="96"/>
      </c>
      <c r="R318" s="43">
        <f t="shared" si="97"/>
        <v>0</v>
      </c>
      <c r="S318" s="43">
        <f t="shared" si="98"/>
        <v>0</v>
      </c>
      <c r="T318" s="43">
        <f t="shared" si="99"/>
        <v>0</v>
      </c>
      <c r="U318" s="43">
        <v>199</v>
      </c>
      <c r="V318" s="39" t="s">
        <v>646</v>
      </c>
      <c r="W318" s="50">
        <f>R19947921</f>
        <v>0</v>
      </c>
      <c r="X318" s="50">
        <f>R19947922</f>
        <v>0</v>
      </c>
      <c r="Y318" s="48" t="str">
        <f>R19947923</f>
        <v>x</v>
      </c>
      <c r="Z318" s="49">
        <f>R19947924</f>
        <v>0</v>
      </c>
    </row>
    <row r="319" spans="1:26" ht="12.75">
      <c r="A319" s="44">
        <f t="shared" si="80"/>
        <v>0</v>
      </c>
      <c r="B319" s="43">
        <f t="shared" si="81"/>
        <v>0</v>
      </c>
      <c r="C319" s="43">
        <f t="shared" si="82"/>
        <v>0</v>
      </c>
      <c r="D319" s="43">
        <f t="shared" si="83"/>
        <v>0</v>
      </c>
      <c r="E319" s="45">
        <f t="shared" si="84"/>
        <v>0</v>
      </c>
      <c r="F319" s="43">
        <f t="shared" si="85"/>
        <v>0</v>
      </c>
      <c r="G319" s="43">
        <f t="shared" si="86"/>
        <v>0</v>
      </c>
      <c r="H319" s="43">
        <f t="shared" si="87"/>
        <v>0</v>
      </c>
      <c r="I319" s="46">
        <f t="shared" si="88"/>
        <v>0</v>
      </c>
      <c r="J319" s="47">
        <f t="shared" si="89"/>
      </c>
      <c r="K319" s="43">
        <f t="shared" si="90"/>
        <v>0</v>
      </c>
      <c r="L319" s="43">
        <f t="shared" si="91"/>
        <v>0</v>
      </c>
      <c r="M319" s="43">
        <f t="shared" si="92"/>
        <v>0</v>
      </c>
      <c r="N319" s="43">
        <f t="shared" si="93"/>
        <v>0</v>
      </c>
      <c r="O319" s="43">
        <f t="shared" si="94"/>
        <v>0</v>
      </c>
      <c r="P319" s="43">
        <f t="shared" si="95"/>
        <v>0</v>
      </c>
      <c r="Q319" s="43">
        <f t="shared" si="96"/>
      </c>
      <c r="R319" s="43">
        <f t="shared" si="97"/>
        <v>0</v>
      </c>
      <c r="S319" s="43">
        <f t="shared" si="98"/>
        <v>0</v>
      </c>
      <c r="T319" s="43">
        <f t="shared" si="99"/>
        <v>0</v>
      </c>
      <c r="U319" s="43">
        <v>199</v>
      </c>
      <c r="V319" s="39" t="s">
        <v>648</v>
      </c>
      <c r="W319" s="50">
        <f>R19947941</f>
        <v>0</v>
      </c>
      <c r="X319" s="50">
        <f>R19947942</f>
        <v>0</v>
      </c>
      <c r="Y319" s="48" t="str">
        <f>R19947943</f>
        <v>x</v>
      </c>
      <c r="Z319" s="49">
        <f>R19947944</f>
        <v>0</v>
      </c>
    </row>
    <row r="320" spans="1:26" ht="12.75">
      <c r="A320" s="44">
        <f t="shared" si="80"/>
        <v>0</v>
      </c>
      <c r="B320" s="43">
        <f t="shared" si="81"/>
        <v>0</v>
      </c>
      <c r="C320" s="43">
        <f t="shared" si="82"/>
        <v>0</v>
      </c>
      <c r="D320" s="43">
        <f t="shared" si="83"/>
        <v>0</v>
      </c>
      <c r="E320" s="45">
        <f t="shared" si="84"/>
        <v>0</v>
      </c>
      <c r="F320" s="43">
        <f t="shared" si="85"/>
        <v>0</v>
      </c>
      <c r="G320" s="43">
        <f t="shared" si="86"/>
        <v>0</v>
      </c>
      <c r="H320" s="43">
        <f t="shared" si="87"/>
        <v>0</v>
      </c>
      <c r="I320" s="46">
        <f t="shared" si="88"/>
        <v>0</v>
      </c>
      <c r="J320" s="47">
        <f t="shared" si="89"/>
      </c>
      <c r="K320" s="43">
        <f t="shared" si="90"/>
        <v>0</v>
      </c>
      <c r="L320" s="43">
        <f t="shared" si="91"/>
        <v>0</v>
      </c>
      <c r="M320" s="43">
        <f t="shared" si="92"/>
        <v>0</v>
      </c>
      <c r="N320" s="43">
        <f t="shared" si="93"/>
        <v>0</v>
      </c>
      <c r="O320" s="43">
        <f t="shared" si="94"/>
        <v>0</v>
      </c>
      <c r="P320" s="43">
        <f t="shared" si="95"/>
        <v>0</v>
      </c>
      <c r="Q320" s="43">
        <f t="shared" si="96"/>
      </c>
      <c r="R320" s="43">
        <f t="shared" si="97"/>
        <v>0</v>
      </c>
      <c r="S320" s="43">
        <f t="shared" si="98"/>
        <v>0</v>
      </c>
      <c r="T320" s="43">
        <f t="shared" si="99"/>
        <v>0</v>
      </c>
      <c r="U320" s="43">
        <v>199</v>
      </c>
      <c r="V320" s="39" t="s">
        <v>650</v>
      </c>
      <c r="W320" s="50">
        <f>R19947961</f>
        <v>0</v>
      </c>
      <c r="X320" s="50">
        <f>R19947962</f>
        <v>0</v>
      </c>
      <c r="Y320" s="48" t="str">
        <f>R19947963</f>
        <v>x</v>
      </c>
      <c r="Z320" s="49">
        <f>R19947964</f>
        <v>0</v>
      </c>
    </row>
    <row r="321" spans="1:26" ht="12.75">
      <c r="A321" s="44">
        <f t="shared" si="80"/>
        <v>0</v>
      </c>
      <c r="B321" s="43">
        <f t="shared" si="81"/>
        <v>0</v>
      </c>
      <c r="C321" s="43">
        <f t="shared" si="82"/>
        <v>0</v>
      </c>
      <c r="D321" s="43">
        <f t="shared" si="83"/>
        <v>0</v>
      </c>
      <c r="E321" s="45">
        <f t="shared" si="84"/>
        <v>0</v>
      </c>
      <c r="F321" s="43">
        <f t="shared" si="85"/>
        <v>0</v>
      </c>
      <c r="G321" s="43">
        <f t="shared" si="86"/>
        <v>0</v>
      </c>
      <c r="H321" s="43">
        <f t="shared" si="87"/>
        <v>0</v>
      </c>
      <c r="I321" s="46">
        <f t="shared" si="88"/>
        <v>0</v>
      </c>
      <c r="J321" s="47">
        <f t="shared" si="89"/>
      </c>
      <c r="K321" s="43">
        <f t="shared" si="90"/>
        <v>0</v>
      </c>
      <c r="L321" s="43">
        <f t="shared" si="91"/>
        <v>0</v>
      </c>
      <c r="M321" s="43">
        <f t="shared" si="92"/>
        <v>0</v>
      </c>
      <c r="N321" s="43">
        <f t="shared" si="93"/>
        <v>0</v>
      </c>
      <c r="O321" s="43">
        <f t="shared" si="94"/>
        <v>0</v>
      </c>
      <c r="P321" s="43">
        <f t="shared" si="95"/>
        <v>0</v>
      </c>
      <c r="Q321" s="43">
        <f t="shared" si="96"/>
      </c>
      <c r="R321" s="43">
        <f t="shared" si="97"/>
        <v>0</v>
      </c>
      <c r="S321" s="43">
        <f t="shared" si="98"/>
        <v>0</v>
      </c>
      <c r="T321" s="43">
        <f t="shared" si="99"/>
        <v>0</v>
      </c>
      <c r="U321" s="43">
        <v>199</v>
      </c>
      <c r="V321" s="39" t="s">
        <v>652</v>
      </c>
      <c r="W321" s="50">
        <f>R19948001</f>
        <v>0</v>
      </c>
      <c r="X321" s="50">
        <f>R19948002</f>
        <v>0</v>
      </c>
      <c r="Y321" s="48" t="str">
        <f>R19948003</f>
        <v>x</v>
      </c>
      <c r="Z321" s="49">
        <f>R19948004</f>
        <v>0</v>
      </c>
    </row>
    <row r="322" spans="1:26" ht="12.75">
      <c r="A322" s="44">
        <f aca="true" t="shared" si="100" ref="A322:A385">IdentICO</f>
        <v>0</v>
      </c>
      <c r="B322" s="43">
        <f aca="true" t="shared" si="101" ref="B322:B385">IdentNazov</f>
        <v>0</v>
      </c>
      <c r="C322" s="43">
        <f aca="true" t="shared" si="102" ref="C322:C385">IdentUlica</f>
        <v>0</v>
      </c>
      <c r="D322" s="43">
        <f aca="true" t="shared" si="103" ref="D322:D385">IdentObec</f>
        <v>0</v>
      </c>
      <c r="E322" s="45">
        <f aca="true" t="shared" si="104" ref="E322:E385">IdentPSC</f>
        <v>0</v>
      </c>
      <c r="F322" s="43">
        <f aca="true" t="shared" si="105" ref="F322:F385">IdentKontakt</f>
        <v>0</v>
      </c>
      <c r="G322" s="43">
        <f aca="true" t="shared" si="106" ref="G322:G385">IdentTelefon</f>
        <v>0</v>
      </c>
      <c r="H322" s="43">
        <f aca="true" t="shared" si="107" ref="H322:H385">IdentOkresKod</f>
        <v>0</v>
      </c>
      <c r="I322" s="46">
        <f aca="true" t="shared" si="108" ref="I322:I385">IdentRegCislo</f>
        <v>0</v>
      </c>
      <c r="J322" s="47">
        <f aca="true" t="shared" si="109" ref="J322:J385">LEFT(IdentKOD1,2)</f>
      </c>
      <c r="K322" s="43">
        <f aca="true" t="shared" si="110" ref="K322:K385">IdentKOD2</f>
        <v>0</v>
      </c>
      <c r="L322" s="43">
        <f aca="true" t="shared" si="111" ref="L322:L385">IdentKOD3</f>
        <v>0</v>
      </c>
      <c r="M322" s="43">
        <f aca="true" t="shared" si="112" ref="M322:M385">IdentKOD4</f>
        <v>0</v>
      </c>
      <c r="N322" s="43">
        <f aca="true" t="shared" si="113" ref="N322:N385">IdentKOD5</f>
        <v>0</v>
      </c>
      <c r="O322" s="43">
        <f aca="true" t="shared" si="114" ref="O322:O385">IdentKOD6</f>
        <v>0</v>
      </c>
      <c r="P322" s="43">
        <f aca="true" t="shared" si="115" ref="P322:P385">IdentKOD7</f>
        <v>0</v>
      </c>
      <c r="Q322" s="43">
        <f aca="true" t="shared" si="116" ref="Q322:Q385">LEFT(IdentKOD8,1)</f>
      </c>
      <c r="R322" s="43">
        <f aca="true" t="shared" si="117" ref="R322:R385">IdentKOD9</f>
        <v>0</v>
      </c>
      <c r="S322" s="43">
        <f aca="true" t="shared" si="118" ref="S322:S385">IdentZdruzenie</f>
        <v>0</v>
      </c>
      <c r="T322" s="43">
        <f aca="true" t="shared" si="119" ref="T322:T385">IdentKOD10</f>
        <v>0</v>
      </c>
      <c r="U322" s="43">
        <v>199</v>
      </c>
      <c r="V322" s="39" t="s">
        <v>654</v>
      </c>
      <c r="W322" s="50">
        <f>R19948051</f>
        <v>0</v>
      </c>
      <c r="X322" s="50">
        <f>R19948052</f>
        <v>0</v>
      </c>
      <c r="Y322" s="48" t="str">
        <f>R19948053</f>
        <v>x</v>
      </c>
      <c r="Z322" s="49">
        <f>R19948054</f>
        <v>0</v>
      </c>
    </row>
    <row r="323" spans="1:26" ht="12.75">
      <c r="A323" s="44">
        <f t="shared" si="100"/>
        <v>0</v>
      </c>
      <c r="B323" s="43">
        <f t="shared" si="101"/>
        <v>0</v>
      </c>
      <c r="C323" s="43">
        <f t="shared" si="102"/>
        <v>0</v>
      </c>
      <c r="D323" s="43">
        <f t="shared" si="103"/>
        <v>0</v>
      </c>
      <c r="E323" s="45">
        <f t="shared" si="104"/>
        <v>0</v>
      </c>
      <c r="F323" s="43">
        <f t="shared" si="105"/>
        <v>0</v>
      </c>
      <c r="G323" s="43">
        <f t="shared" si="106"/>
        <v>0</v>
      </c>
      <c r="H323" s="43">
        <f t="shared" si="107"/>
        <v>0</v>
      </c>
      <c r="I323" s="46">
        <f t="shared" si="108"/>
        <v>0</v>
      </c>
      <c r="J323" s="47">
        <f t="shared" si="109"/>
      </c>
      <c r="K323" s="43">
        <f t="shared" si="110"/>
        <v>0</v>
      </c>
      <c r="L323" s="43">
        <f t="shared" si="111"/>
        <v>0</v>
      </c>
      <c r="M323" s="43">
        <f t="shared" si="112"/>
        <v>0</v>
      </c>
      <c r="N323" s="43">
        <f t="shared" si="113"/>
        <v>0</v>
      </c>
      <c r="O323" s="43">
        <f t="shared" si="114"/>
        <v>0</v>
      </c>
      <c r="P323" s="43">
        <f t="shared" si="115"/>
        <v>0</v>
      </c>
      <c r="Q323" s="43">
        <f t="shared" si="116"/>
      </c>
      <c r="R323" s="43">
        <f t="shared" si="117"/>
        <v>0</v>
      </c>
      <c r="S323" s="43">
        <f t="shared" si="118"/>
        <v>0</v>
      </c>
      <c r="T323" s="43">
        <f t="shared" si="119"/>
        <v>0</v>
      </c>
      <c r="U323" s="43">
        <v>199</v>
      </c>
      <c r="V323" s="39" t="s">
        <v>656</v>
      </c>
      <c r="W323" s="50">
        <f>R19948091</f>
        <v>0</v>
      </c>
      <c r="X323" s="50">
        <f>R19948092</f>
        <v>0</v>
      </c>
      <c r="Y323" s="48" t="str">
        <f>R19948093</f>
        <v>x</v>
      </c>
      <c r="Z323" s="49">
        <f>R19948094</f>
        <v>0</v>
      </c>
    </row>
    <row r="324" spans="1:26" ht="12.75">
      <c r="A324" s="44">
        <f t="shared" si="100"/>
        <v>0</v>
      </c>
      <c r="B324" s="43">
        <f t="shared" si="101"/>
        <v>0</v>
      </c>
      <c r="C324" s="43">
        <f t="shared" si="102"/>
        <v>0</v>
      </c>
      <c r="D324" s="43">
        <f t="shared" si="103"/>
        <v>0</v>
      </c>
      <c r="E324" s="45">
        <f t="shared" si="104"/>
        <v>0</v>
      </c>
      <c r="F324" s="43">
        <f t="shared" si="105"/>
        <v>0</v>
      </c>
      <c r="G324" s="43">
        <f t="shared" si="106"/>
        <v>0</v>
      </c>
      <c r="H324" s="43">
        <f t="shared" si="107"/>
        <v>0</v>
      </c>
      <c r="I324" s="46">
        <f t="shared" si="108"/>
        <v>0</v>
      </c>
      <c r="J324" s="47">
        <f t="shared" si="109"/>
      </c>
      <c r="K324" s="43">
        <f t="shared" si="110"/>
        <v>0</v>
      </c>
      <c r="L324" s="43">
        <f t="shared" si="111"/>
        <v>0</v>
      </c>
      <c r="M324" s="43">
        <f t="shared" si="112"/>
        <v>0</v>
      </c>
      <c r="N324" s="43">
        <f t="shared" si="113"/>
        <v>0</v>
      </c>
      <c r="O324" s="43">
        <f t="shared" si="114"/>
        <v>0</v>
      </c>
      <c r="P324" s="43">
        <f t="shared" si="115"/>
        <v>0</v>
      </c>
      <c r="Q324" s="43">
        <f t="shared" si="116"/>
      </c>
      <c r="R324" s="43">
        <f t="shared" si="117"/>
        <v>0</v>
      </c>
      <c r="S324" s="43">
        <f t="shared" si="118"/>
        <v>0</v>
      </c>
      <c r="T324" s="43">
        <f t="shared" si="119"/>
        <v>0</v>
      </c>
      <c r="U324" s="43">
        <v>199</v>
      </c>
      <c r="V324" s="39" t="s">
        <v>658</v>
      </c>
      <c r="W324" s="50">
        <f>R19948101</f>
        <v>0</v>
      </c>
      <c r="X324" s="50">
        <f>R19948102</f>
        <v>0</v>
      </c>
      <c r="Y324" s="48" t="str">
        <f>R19948103</f>
        <v>x</v>
      </c>
      <c r="Z324" s="49">
        <f>R19948104</f>
        <v>0</v>
      </c>
    </row>
    <row r="325" spans="1:26" ht="12.75">
      <c r="A325" s="44">
        <f t="shared" si="100"/>
        <v>0</v>
      </c>
      <c r="B325" s="43">
        <f t="shared" si="101"/>
        <v>0</v>
      </c>
      <c r="C325" s="43">
        <f t="shared" si="102"/>
        <v>0</v>
      </c>
      <c r="D325" s="43">
        <f t="shared" si="103"/>
        <v>0</v>
      </c>
      <c r="E325" s="45">
        <f t="shared" si="104"/>
        <v>0</v>
      </c>
      <c r="F325" s="43">
        <f t="shared" si="105"/>
        <v>0</v>
      </c>
      <c r="G325" s="43">
        <f t="shared" si="106"/>
        <v>0</v>
      </c>
      <c r="H325" s="43">
        <f t="shared" si="107"/>
        <v>0</v>
      </c>
      <c r="I325" s="46">
        <f t="shared" si="108"/>
        <v>0</v>
      </c>
      <c r="J325" s="47">
        <f t="shared" si="109"/>
      </c>
      <c r="K325" s="43">
        <f t="shared" si="110"/>
        <v>0</v>
      </c>
      <c r="L325" s="43">
        <f t="shared" si="111"/>
        <v>0</v>
      </c>
      <c r="M325" s="43">
        <f t="shared" si="112"/>
        <v>0</v>
      </c>
      <c r="N325" s="43">
        <f t="shared" si="113"/>
        <v>0</v>
      </c>
      <c r="O325" s="43">
        <f t="shared" si="114"/>
        <v>0</v>
      </c>
      <c r="P325" s="43">
        <f t="shared" si="115"/>
        <v>0</v>
      </c>
      <c r="Q325" s="43">
        <f t="shared" si="116"/>
      </c>
      <c r="R325" s="43">
        <f t="shared" si="117"/>
        <v>0</v>
      </c>
      <c r="S325" s="43">
        <f t="shared" si="118"/>
        <v>0</v>
      </c>
      <c r="T325" s="43">
        <f t="shared" si="119"/>
        <v>0</v>
      </c>
      <c r="U325" s="43">
        <v>199</v>
      </c>
      <c r="V325" s="39" t="s">
        <v>660</v>
      </c>
      <c r="W325" s="50">
        <f>R19948111</f>
        <v>0</v>
      </c>
      <c r="X325" s="50">
        <f>R19948112</f>
        <v>0</v>
      </c>
      <c r="Y325" s="48" t="str">
        <f>R19948113</f>
        <v>x</v>
      </c>
      <c r="Z325" s="49">
        <f>R19948114</f>
        <v>0</v>
      </c>
    </row>
    <row r="326" spans="1:26" ht="12.75">
      <c r="A326" s="44">
        <f t="shared" si="100"/>
        <v>0</v>
      </c>
      <c r="B326" s="43">
        <f t="shared" si="101"/>
        <v>0</v>
      </c>
      <c r="C326" s="43">
        <f t="shared" si="102"/>
        <v>0</v>
      </c>
      <c r="D326" s="43">
        <f t="shared" si="103"/>
        <v>0</v>
      </c>
      <c r="E326" s="45">
        <f t="shared" si="104"/>
        <v>0</v>
      </c>
      <c r="F326" s="43">
        <f t="shared" si="105"/>
        <v>0</v>
      </c>
      <c r="G326" s="43">
        <f t="shared" si="106"/>
        <v>0</v>
      </c>
      <c r="H326" s="43">
        <f t="shared" si="107"/>
        <v>0</v>
      </c>
      <c r="I326" s="46">
        <f t="shared" si="108"/>
        <v>0</v>
      </c>
      <c r="J326" s="47">
        <f t="shared" si="109"/>
      </c>
      <c r="K326" s="43">
        <f t="shared" si="110"/>
        <v>0</v>
      </c>
      <c r="L326" s="43">
        <f t="shared" si="111"/>
        <v>0</v>
      </c>
      <c r="M326" s="43">
        <f t="shared" si="112"/>
        <v>0</v>
      </c>
      <c r="N326" s="43">
        <f t="shared" si="113"/>
        <v>0</v>
      </c>
      <c r="O326" s="43">
        <f t="shared" si="114"/>
        <v>0</v>
      </c>
      <c r="P326" s="43">
        <f t="shared" si="115"/>
        <v>0</v>
      </c>
      <c r="Q326" s="43">
        <f t="shared" si="116"/>
      </c>
      <c r="R326" s="43">
        <f t="shared" si="117"/>
        <v>0</v>
      </c>
      <c r="S326" s="43">
        <f t="shared" si="118"/>
        <v>0</v>
      </c>
      <c r="T326" s="43">
        <f t="shared" si="119"/>
        <v>0</v>
      </c>
      <c r="U326" s="43">
        <v>199</v>
      </c>
      <c r="V326" s="39" t="s">
        <v>662</v>
      </c>
      <c r="W326" s="50">
        <f>R19948201</f>
        <v>0</v>
      </c>
      <c r="X326" s="50">
        <f>R19948202</f>
        <v>0</v>
      </c>
      <c r="Y326" s="48" t="str">
        <f>R19948203</f>
        <v>x</v>
      </c>
      <c r="Z326" s="49">
        <f>R19948204</f>
        <v>0</v>
      </c>
    </row>
    <row r="327" spans="1:26" ht="12.75">
      <c r="A327" s="44">
        <f t="shared" si="100"/>
        <v>0</v>
      </c>
      <c r="B327" s="43">
        <f t="shared" si="101"/>
        <v>0</v>
      </c>
      <c r="C327" s="43">
        <f t="shared" si="102"/>
        <v>0</v>
      </c>
      <c r="D327" s="43">
        <f t="shared" si="103"/>
        <v>0</v>
      </c>
      <c r="E327" s="45">
        <f t="shared" si="104"/>
        <v>0</v>
      </c>
      <c r="F327" s="43">
        <f t="shared" si="105"/>
        <v>0</v>
      </c>
      <c r="G327" s="43">
        <f t="shared" si="106"/>
        <v>0</v>
      </c>
      <c r="H327" s="43">
        <f t="shared" si="107"/>
        <v>0</v>
      </c>
      <c r="I327" s="46">
        <f t="shared" si="108"/>
        <v>0</v>
      </c>
      <c r="J327" s="47">
        <f t="shared" si="109"/>
      </c>
      <c r="K327" s="43">
        <f t="shared" si="110"/>
        <v>0</v>
      </c>
      <c r="L327" s="43">
        <f t="shared" si="111"/>
        <v>0</v>
      </c>
      <c r="M327" s="43">
        <f t="shared" si="112"/>
        <v>0</v>
      </c>
      <c r="N327" s="43">
        <f t="shared" si="113"/>
        <v>0</v>
      </c>
      <c r="O327" s="43">
        <f t="shared" si="114"/>
        <v>0</v>
      </c>
      <c r="P327" s="43">
        <f t="shared" si="115"/>
        <v>0</v>
      </c>
      <c r="Q327" s="43">
        <f t="shared" si="116"/>
      </c>
      <c r="R327" s="43">
        <f t="shared" si="117"/>
        <v>0</v>
      </c>
      <c r="S327" s="43">
        <f t="shared" si="118"/>
        <v>0</v>
      </c>
      <c r="T327" s="43">
        <f t="shared" si="119"/>
        <v>0</v>
      </c>
      <c r="U327" s="43">
        <v>199</v>
      </c>
      <c r="V327" s="39" t="s">
        <v>664</v>
      </c>
      <c r="W327" s="50">
        <f>R19948211</f>
        <v>0</v>
      </c>
      <c r="X327" s="50">
        <f>R19948212</f>
        <v>0</v>
      </c>
      <c r="Y327" s="48" t="str">
        <f>R19948213</f>
        <v>x</v>
      </c>
      <c r="Z327" s="49">
        <f>R19948214</f>
        <v>0</v>
      </c>
    </row>
    <row r="328" spans="1:26" ht="12.75">
      <c r="A328" s="44">
        <f t="shared" si="100"/>
        <v>0</v>
      </c>
      <c r="B328" s="43">
        <f t="shared" si="101"/>
        <v>0</v>
      </c>
      <c r="C328" s="43">
        <f t="shared" si="102"/>
        <v>0</v>
      </c>
      <c r="D328" s="43">
        <f t="shared" si="103"/>
        <v>0</v>
      </c>
      <c r="E328" s="45">
        <f t="shared" si="104"/>
        <v>0</v>
      </c>
      <c r="F328" s="43">
        <f t="shared" si="105"/>
        <v>0</v>
      </c>
      <c r="G328" s="43">
        <f t="shared" si="106"/>
        <v>0</v>
      </c>
      <c r="H328" s="43">
        <f t="shared" si="107"/>
        <v>0</v>
      </c>
      <c r="I328" s="46">
        <f t="shared" si="108"/>
        <v>0</v>
      </c>
      <c r="J328" s="47">
        <f t="shared" si="109"/>
      </c>
      <c r="K328" s="43">
        <f t="shared" si="110"/>
        <v>0</v>
      </c>
      <c r="L328" s="43">
        <f t="shared" si="111"/>
        <v>0</v>
      </c>
      <c r="M328" s="43">
        <f t="shared" si="112"/>
        <v>0</v>
      </c>
      <c r="N328" s="43">
        <f t="shared" si="113"/>
        <v>0</v>
      </c>
      <c r="O328" s="43">
        <f t="shared" si="114"/>
        <v>0</v>
      </c>
      <c r="P328" s="43">
        <f t="shared" si="115"/>
        <v>0</v>
      </c>
      <c r="Q328" s="43">
        <f t="shared" si="116"/>
      </c>
      <c r="R328" s="43">
        <f t="shared" si="117"/>
        <v>0</v>
      </c>
      <c r="S328" s="43">
        <f t="shared" si="118"/>
        <v>0</v>
      </c>
      <c r="T328" s="43">
        <f t="shared" si="119"/>
        <v>0</v>
      </c>
      <c r="U328" s="43">
        <v>199</v>
      </c>
      <c r="V328" s="39" t="s">
        <v>665</v>
      </c>
      <c r="W328" s="50">
        <f>R19948221</f>
        <v>0</v>
      </c>
      <c r="X328" s="50">
        <f>R19948222</f>
        <v>0</v>
      </c>
      <c r="Y328" s="48" t="str">
        <f>R19948223</f>
        <v>x</v>
      </c>
      <c r="Z328" s="49">
        <f>R19948224</f>
        <v>0</v>
      </c>
    </row>
    <row r="329" spans="1:26" ht="12.75">
      <c r="A329" s="44">
        <f t="shared" si="100"/>
        <v>0</v>
      </c>
      <c r="B329" s="43">
        <f t="shared" si="101"/>
        <v>0</v>
      </c>
      <c r="C329" s="43">
        <f t="shared" si="102"/>
        <v>0</v>
      </c>
      <c r="D329" s="43">
        <f t="shared" si="103"/>
        <v>0</v>
      </c>
      <c r="E329" s="45">
        <f t="shared" si="104"/>
        <v>0</v>
      </c>
      <c r="F329" s="43">
        <f t="shared" si="105"/>
        <v>0</v>
      </c>
      <c r="G329" s="43">
        <f t="shared" si="106"/>
        <v>0</v>
      </c>
      <c r="H329" s="43">
        <f t="shared" si="107"/>
        <v>0</v>
      </c>
      <c r="I329" s="46">
        <f t="shared" si="108"/>
        <v>0</v>
      </c>
      <c r="J329" s="47">
        <f t="shared" si="109"/>
      </c>
      <c r="K329" s="43">
        <f t="shared" si="110"/>
        <v>0</v>
      </c>
      <c r="L329" s="43">
        <f t="shared" si="111"/>
        <v>0</v>
      </c>
      <c r="M329" s="43">
        <f t="shared" si="112"/>
        <v>0</v>
      </c>
      <c r="N329" s="43">
        <f t="shared" si="113"/>
        <v>0</v>
      </c>
      <c r="O329" s="43">
        <f t="shared" si="114"/>
        <v>0</v>
      </c>
      <c r="P329" s="43">
        <f t="shared" si="115"/>
        <v>0</v>
      </c>
      <c r="Q329" s="43">
        <f t="shared" si="116"/>
      </c>
      <c r="R329" s="43">
        <f t="shared" si="117"/>
        <v>0</v>
      </c>
      <c r="S329" s="43">
        <f t="shared" si="118"/>
        <v>0</v>
      </c>
      <c r="T329" s="43">
        <f t="shared" si="119"/>
        <v>0</v>
      </c>
      <c r="U329" s="43">
        <v>199</v>
      </c>
      <c r="V329" s="39" t="s">
        <v>667</v>
      </c>
      <c r="W329" s="50">
        <f>R19948231</f>
        <v>0</v>
      </c>
      <c r="X329" s="50">
        <f>R19948232</f>
        <v>0</v>
      </c>
      <c r="Y329" s="48" t="str">
        <f>R19948233</f>
        <v>x</v>
      </c>
      <c r="Z329" s="49">
        <f>R19948234</f>
        <v>0</v>
      </c>
    </row>
    <row r="330" spans="1:26" ht="12.75">
      <c r="A330" s="44">
        <f t="shared" si="100"/>
        <v>0</v>
      </c>
      <c r="B330" s="43">
        <f t="shared" si="101"/>
        <v>0</v>
      </c>
      <c r="C330" s="43">
        <f t="shared" si="102"/>
        <v>0</v>
      </c>
      <c r="D330" s="43">
        <f t="shared" si="103"/>
        <v>0</v>
      </c>
      <c r="E330" s="45">
        <f t="shared" si="104"/>
        <v>0</v>
      </c>
      <c r="F330" s="43">
        <f t="shared" si="105"/>
        <v>0</v>
      </c>
      <c r="G330" s="43">
        <f t="shared" si="106"/>
        <v>0</v>
      </c>
      <c r="H330" s="43">
        <f t="shared" si="107"/>
        <v>0</v>
      </c>
      <c r="I330" s="46">
        <f t="shared" si="108"/>
        <v>0</v>
      </c>
      <c r="J330" s="47">
        <f t="shared" si="109"/>
      </c>
      <c r="K330" s="43">
        <f t="shared" si="110"/>
        <v>0</v>
      </c>
      <c r="L330" s="43">
        <f t="shared" si="111"/>
        <v>0</v>
      </c>
      <c r="M330" s="43">
        <f t="shared" si="112"/>
        <v>0</v>
      </c>
      <c r="N330" s="43">
        <f t="shared" si="113"/>
        <v>0</v>
      </c>
      <c r="O330" s="43">
        <f t="shared" si="114"/>
        <v>0</v>
      </c>
      <c r="P330" s="43">
        <f t="shared" si="115"/>
        <v>0</v>
      </c>
      <c r="Q330" s="43">
        <f t="shared" si="116"/>
      </c>
      <c r="R330" s="43">
        <f t="shared" si="117"/>
        <v>0</v>
      </c>
      <c r="S330" s="43">
        <f t="shared" si="118"/>
        <v>0</v>
      </c>
      <c r="T330" s="43">
        <f t="shared" si="119"/>
        <v>0</v>
      </c>
      <c r="U330" s="43">
        <v>199</v>
      </c>
      <c r="V330" s="39" t="s">
        <v>669</v>
      </c>
      <c r="W330" s="50">
        <f>R19948241</f>
        <v>0</v>
      </c>
      <c r="X330" s="50">
        <f>R19948242</f>
        <v>0</v>
      </c>
      <c r="Y330" s="48" t="str">
        <f>R19948243</f>
        <v>x</v>
      </c>
      <c r="Z330" s="49">
        <f>R19948244</f>
        <v>0</v>
      </c>
    </row>
    <row r="331" spans="1:26" ht="12.75">
      <c r="A331" s="44">
        <f t="shared" si="100"/>
        <v>0</v>
      </c>
      <c r="B331" s="43">
        <f t="shared" si="101"/>
        <v>0</v>
      </c>
      <c r="C331" s="43">
        <f t="shared" si="102"/>
        <v>0</v>
      </c>
      <c r="D331" s="43">
        <f t="shared" si="103"/>
        <v>0</v>
      </c>
      <c r="E331" s="45">
        <f t="shared" si="104"/>
        <v>0</v>
      </c>
      <c r="F331" s="43">
        <f t="shared" si="105"/>
        <v>0</v>
      </c>
      <c r="G331" s="43">
        <f t="shared" si="106"/>
        <v>0</v>
      </c>
      <c r="H331" s="43">
        <f t="shared" si="107"/>
        <v>0</v>
      </c>
      <c r="I331" s="46">
        <f t="shared" si="108"/>
        <v>0</v>
      </c>
      <c r="J331" s="47">
        <f t="shared" si="109"/>
      </c>
      <c r="K331" s="43">
        <f t="shared" si="110"/>
        <v>0</v>
      </c>
      <c r="L331" s="43">
        <f t="shared" si="111"/>
        <v>0</v>
      </c>
      <c r="M331" s="43">
        <f t="shared" si="112"/>
        <v>0</v>
      </c>
      <c r="N331" s="43">
        <f t="shared" si="113"/>
        <v>0</v>
      </c>
      <c r="O331" s="43">
        <f t="shared" si="114"/>
        <v>0</v>
      </c>
      <c r="P331" s="43">
        <f t="shared" si="115"/>
        <v>0</v>
      </c>
      <c r="Q331" s="43">
        <f t="shared" si="116"/>
      </c>
      <c r="R331" s="43">
        <f t="shared" si="117"/>
        <v>0</v>
      </c>
      <c r="S331" s="43">
        <f t="shared" si="118"/>
        <v>0</v>
      </c>
      <c r="T331" s="43">
        <f t="shared" si="119"/>
        <v>0</v>
      </c>
      <c r="U331" s="43">
        <v>199</v>
      </c>
      <c r="V331" s="39" t="s">
        <v>670</v>
      </c>
      <c r="W331" s="48">
        <f>R19948991</f>
        <v>0</v>
      </c>
      <c r="X331" s="48">
        <f>R19948992</f>
        <v>0</v>
      </c>
      <c r="Y331" s="48" t="str">
        <f>R19948993</f>
        <v>x</v>
      </c>
      <c r="Z331" s="49">
        <f>R19948994</f>
        <v>0</v>
      </c>
    </row>
    <row r="332" spans="1:26" ht="12.75">
      <c r="A332" s="44">
        <f t="shared" si="100"/>
        <v>0</v>
      </c>
      <c r="B332" s="43">
        <f t="shared" si="101"/>
        <v>0</v>
      </c>
      <c r="C332" s="43">
        <f t="shared" si="102"/>
        <v>0</v>
      </c>
      <c r="D332" s="43">
        <f t="shared" si="103"/>
        <v>0</v>
      </c>
      <c r="E332" s="45">
        <f t="shared" si="104"/>
        <v>0</v>
      </c>
      <c r="F332" s="43">
        <f t="shared" si="105"/>
        <v>0</v>
      </c>
      <c r="G332" s="43">
        <f t="shared" si="106"/>
        <v>0</v>
      </c>
      <c r="H332" s="43">
        <f t="shared" si="107"/>
        <v>0</v>
      </c>
      <c r="I332" s="46">
        <f t="shared" si="108"/>
        <v>0</v>
      </c>
      <c r="J332" s="47">
        <f t="shared" si="109"/>
      </c>
      <c r="K332" s="43">
        <f t="shared" si="110"/>
        <v>0</v>
      </c>
      <c r="L332" s="43">
        <f t="shared" si="111"/>
        <v>0</v>
      </c>
      <c r="M332" s="43">
        <f t="shared" si="112"/>
        <v>0</v>
      </c>
      <c r="N332" s="43">
        <f t="shared" si="113"/>
        <v>0</v>
      </c>
      <c r="O332" s="43">
        <f t="shared" si="114"/>
        <v>0</v>
      </c>
      <c r="P332" s="43">
        <f t="shared" si="115"/>
        <v>0</v>
      </c>
      <c r="Q332" s="43">
        <f t="shared" si="116"/>
      </c>
      <c r="R332" s="43">
        <f t="shared" si="117"/>
        <v>0</v>
      </c>
      <c r="S332" s="43">
        <f t="shared" si="118"/>
        <v>0</v>
      </c>
      <c r="T332" s="43">
        <f t="shared" si="119"/>
        <v>0</v>
      </c>
      <c r="U332" s="43">
        <v>199</v>
      </c>
      <c r="V332" s="39" t="s">
        <v>672</v>
      </c>
      <c r="W332" s="50">
        <f>R19955001</f>
        <v>0</v>
      </c>
      <c r="X332" s="50">
        <f>R19955002</f>
        <v>0</v>
      </c>
      <c r="Y332" s="48" t="str">
        <f>R19955003</f>
        <v>x</v>
      </c>
      <c r="Z332" s="49">
        <f>R19955004</f>
        <v>0</v>
      </c>
    </row>
    <row r="333" spans="1:26" ht="12.75">
      <c r="A333" s="44">
        <f t="shared" si="100"/>
        <v>0</v>
      </c>
      <c r="B333" s="43">
        <f t="shared" si="101"/>
        <v>0</v>
      </c>
      <c r="C333" s="43">
        <f t="shared" si="102"/>
        <v>0</v>
      </c>
      <c r="D333" s="43">
        <f t="shared" si="103"/>
        <v>0</v>
      </c>
      <c r="E333" s="45">
        <f t="shared" si="104"/>
        <v>0</v>
      </c>
      <c r="F333" s="43">
        <f t="shared" si="105"/>
        <v>0</v>
      </c>
      <c r="G333" s="43">
        <f t="shared" si="106"/>
        <v>0</v>
      </c>
      <c r="H333" s="43">
        <f t="shared" si="107"/>
        <v>0</v>
      </c>
      <c r="I333" s="46">
        <f t="shared" si="108"/>
        <v>0</v>
      </c>
      <c r="J333" s="47">
        <f t="shared" si="109"/>
      </c>
      <c r="K333" s="43">
        <f t="shared" si="110"/>
        <v>0</v>
      </c>
      <c r="L333" s="43">
        <f t="shared" si="111"/>
        <v>0</v>
      </c>
      <c r="M333" s="43">
        <f t="shared" si="112"/>
        <v>0</v>
      </c>
      <c r="N333" s="43">
        <f t="shared" si="113"/>
        <v>0</v>
      </c>
      <c r="O333" s="43">
        <f t="shared" si="114"/>
        <v>0</v>
      </c>
      <c r="P333" s="43">
        <f t="shared" si="115"/>
        <v>0</v>
      </c>
      <c r="Q333" s="43">
        <f t="shared" si="116"/>
      </c>
      <c r="R333" s="43">
        <f t="shared" si="117"/>
        <v>0</v>
      </c>
      <c r="S333" s="43">
        <f t="shared" si="118"/>
        <v>0</v>
      </c>
      <c r="T333" s="43">
        <f t="shared" si="119"/>
        <v>0</v>
      </c>
      <c r="U333" s="43">
        <v>199</v>
      </c>
      <c r="V333" s="39" t="s">
        <v>674</v>
      </c>
      <c r="W333" s="48">
        <f>R19955051</f>
        <v>0</v>
      </c>
      <c r="X333" s="48">
        <f>R19955052</f>
        <v>0</v>
      </c>
      <c r="Y333" s="48" t="str">
        <f>R19955053</f>
        <v>x</v>
      </c>
      <c r="Z333" s="49">
        <f>R19955054</f>
        <v>0</v>
      </c>
    </row>
    <row r="334" spans="1:26" ht="12.75">
      <c r="A334" s="44">
        <f t="shared" si="100"/>
        <v>0</v>
      </c>
      <c r="B334" s="43">
        <f t="shared" si="101"/>
        <v>0</v>
      </c>
      <c r="C334" s="43">
        <f t="shared" si="102"/>
        <v>0</v>
      </c>
      <c r="D334" s="43">
        <f t="shared" si="103"/>
        <v>0</v>
      </c>
      <c r="E334" s="45">
        <f t="shared" si="104"/>
        <v>0</v>
      </c>
      <c r="F334" s="43">
        <f t="shared" si="105"/>
        <v>0</v>
      </c>
      <c r="G334" s="43">
        <f t="shared" si="106"/>
        <v>0</v>
      </c>
      <c r="H334" s="43">
        <f t="shared" si="107"/>
        <v>0</v>
      </c>
      <c r="I334" s="46">
        <f t="shared" si="108"/>
        <v>0</v>
      </c>
      <c r="J334" s="47">
        <f t="shared" si="109"/>
      </c>
      <c r="K334" s="43">
        <f t="shared" si="110"/>
        <v>0</v>
      </c>
      <c r="L334" s="43">
        <f t="shared" si="111"/>
        <v>0</v>
      </c>
      <c r="M334" s="43">
        <f t="shared" si="112"/>
        <v>0</v>
      </c>
      <c r="N334" s="43">
        <f t="shared" si="113"/>
        <v>0</v>
      </c>
      <c r="O334" s="43">
        <f t="shared" si="114"/>
        <v>0</v>
      </c>
      <c r="P334" s="43">
        <f t="shared" si="115"/>
        <v>0</v>
      </c>
      <c r="Q334" s="43">
        <f t="shared" si="116"/>
      </c>
      <c r="R334" s="43">
        <f t="shared" si="117"/>
        <v>0</v>
      </c>
      <c r="S334" s="43">
        <f t="shared" si="118"/>
        <v>0</v>
      </c>
      <c r="T334" s="43">
        <f t="shared" si="119"/>
        <v>0</v>
      </c>
      <c r="U334" s="43">
        <v>199</v>
      </c>
      <c r="V334" s="39" t="s">
        <v>676</v>
      </c>
      <c r="W334" s="50">
        <f>R19955101</f>
        <v>0</v>
      </c>
      <c r="X334" s="50">
        <f>R19955102</f>
        <v>0</v>
      </c>
      <c r="Y334" s="48" t="str">
        <f>R19955103</f>
        <v>x</v>
      </c>
      <c r="Z334" s="49">
        <f>R19955104</f>
        <v>0</v>
      </c>
    </row>
    <row r="335" spans="1:26" ht="12.75">
      <c r="A335" s="44">
        <f t="shared" si="100"/>
        <v>0</v>
      </c>
      <c r="B335" s="43">
        <f t="shared" si="101"/>
        <v>0</v>
      </c>
      <c r="C335" s="43">
        <f t="shared" si="102"/>
        <v>0</v>
      </c>
      <c r="D335" s="43">
        <f t="shared" si="103"/>
        <v>0</v>
      </c>
      <c r="E335" s="45">
        <f t="shared" si="104"/>
        <v>0</v>
      </c>
      <c r="F335" s="43">
        <f t="shared" si="105"/>
        <v>0</v>
      </c>
      <c r="G335" s="43">
        <f t="shared" si="106"/>
        <v>0</v>
      </c>
      <c r="H335" s="43">
        <f t="shared" si="107"/>
        <v>0</v>
      </c>
      <c r="I335" s="46">
        <f t="shared" si="108"/>
        <v>0</v>
      </c>
      <c r="J335" s="47">
        <f t="shared" si="109"/>
      </c>
      <c r="K335" s="43">
        <f t="shared" si="110"/>
        <v>0</v>
      </c>
      <c r="L335" s="43">
        <f t="shared" si="111"/>
        <v>0</v>
      </c>
      <c r="M335" s="43">
        <f t="shared" si="112"/>
        <v>0</v>
      </c>
      <c r="N335" s="43">
        <f t="shared" si="113"/>
        <v>0</v>
      </c>
      <c r="O335" s="43">
        <f t="shared" si="114"/>
        <v>0</v>
      </c>
      <c r="P335" s="43">
        <f t="shared" si="115"/>
        <v>0</v>
      </c>
      <c r="Q335" s="43">
        <f t="shared" si="116"/>
      </c>
      <c r="R335" s="43">
        <f t="shared" si="117"/>
        <v>0</v>
      </c>
      <c r="S335" s="43">
        <f t="shared" si="118"/>
        <v>0</v>
      </c>
      <c r="T335" s="43">
        <f t="shared" si="119"/>
        <v>0</v>
      </c>
      <c r="U335" s="43">
        <v>199</v>
      </c>
      <c r="V335" s="39" t="s">
        <v>678</v>
      </c>
      <c r="W335" s="50">
        <f>R19955151</f>
        <v>0</v>
      </c>
      <c r="X335" s="50">
        <f>R19955152</f>
        <v>0</v>
      </c>
      <c r="Y335" s="48" t="str">
        <f>R19955153</f>
        <v>x</v>
      </c>
      <c r="Z335" s="49">
        <f>R19955154</f>
        <v>0</v>
      </c>
    </row>
    <row r="336" spans="1:26" ht="12.75">
      <c r="A336" s="44">
        <f t="shared" si="100"/>
        <v>0</v>
      </c>
      <c r="B336" s="43">
        <f t="shared" si="101"/>
        <v>0</v>
      </c>
      <c r="C336" s="43">
        <f t="shared" si="102"/>
        <v>0</v>
      </c>
      <c r="D336" s="43">
        <f t="shared" si="103"/>
        <v>0</v>
      </c>
      <c r="E336" s="45">
        <f t="shared" si="104"/>
        <v>0</v>
      </c>
      <c r="F336" s="43">
        <f t="shared" si="105"/>
        <v>0</v>
      </c>
      <c r="G336" s="43">
        <f t="shared" si="106"/>
        <v>0</v>
      </c>
      <c r="H336" s="43">
        <f t="shared" si="107"/>
        <v>0</v>
      </c>
      <c r="I336" s="46">
        <f t="shared" si="108"/>
        <v>0</v>
      </c>
      <c r="J336" s="47">
        <f t="shared" si="109"/>
      </c>
      <c r="K336" s="43">
        <f t="shared" si="110"/>
        <v>0</v>
      </c>
      <c r="L336" s="43">
        <f t="shared" si="111"/>
        <v>0</v>
      </c>
      <c r="M336" s="43">
        <f t="shared" si="112"/>
        <v>0</v>
      </c>
      <c r="N336" s="43">
        <f t="shared" si="113"/>
        <v>0</v>
      </c>
      <c r="O336" s="43">
        <f t="shared" si="114"/>
        <v>0</v>
      </c>
      <c r="P336" s="43">
        <f t="shared" si="115"/>
        <v>0</v>
      </c>
      <c r="Q336" s="43">
        <f t="shared" si="116"/>
      </c>
      <c r="R336" s="43">
        <f t="shared" si="117"/>
        <v>0</v>
      </c>
      <c r="S336" s="43">
        <f t="shared" si="118"/>
        <v>0</v>
      </c>
      <c r="T336" s="43">
        <f t="shared" si="119"/>
        <v>0</v>
      </c>
      <c r="U336" s="43">
        <v>199</v>
      </c>
      <c r="V336" s="39" t="s">
        <v>680</v>
      </c>
      <c r="W336" s="50">
        <f>R19955301</f>
        <v>0</v>
      </c>
      <c r="X336" s="50">
        <f>R19955302</f>
        <v>0</v>
      </c>
      <c r="Y336" s="48" t="str">
        <f>R19955303</f>
        <v>x</v>
      </c>
      <c r="Z336" s="49">
        <f>R19955304</f>
        <v>0</v>
      </c>
    </row>
    <row r="337" spans="1:26" ht="12.75">
      <c r="A337" s="44">
        <f t="shared" si="100"/>
        <v>0</v>
      </c>
      <c r="B337" s="43">
        <f t="shared" si="101"/>
        <v>0</v>
      </c>
      <c r="C337" s="43">
        <f t="shared" si="102"/>
        <v>0</v>
      </c>
      <c r="D337" s="43">
        <f t="shared" si="103"/>
        <v>0</v>
      </c>
      <c r="E337" s="45">
        <f t="shared" si="104"/>
        <v>0</v>
      </c>
      <c r="F337" s="43">
        <f t="shared" si="105"/>
        <v>0</v>
      </c>
      <c r="G337" s="43">
        <f t="shared" si="106"/>
        <v>0</v>
      </c>
      <c r="H337" s="43">
        <f t="shared" si="107"/>
        <v>0</v>
      </c>
      <c r="I337" s="46">
        <f t="shared" si="108"/>
        <v>0</v>
      </c>
      <c r="J337" s="47">
        <f t="shared" si="109"/>
      </c>
      <c r="K337" s="43">
        <f t="shared" si="110"/>
        <v>0</v>
      </c>
      <c r="L337" s="43">
        <f t="shared" si="111"/>
        <v>0</v>
      </c>
      <c r="M337" s="43">
        <f t="shared" si="112"/>
        <v>0</v>
      </c>
      <c r="N337" s="43">
        <f t="shared" si="113"/>
        <v>0</v>
      </c>
      <c r="O337" s="43">
        <f t="shared" si="114"/>
        <v>0</v>
      </c>
      <c r="P337" s="43">
        <f t="shared" si="115"/>
        <v>0</v>
      </c>
      <c r="Q337" s="43">
        <f t="shared" si="116"/>
      </c>
      <c r="R337" s="43">
        <f t="shared" si="117"/>
        <v>0</v>
      </c>
      <c r="S337" s="43">
        <f t="shared" si="118"/>
        <v>0</v>
      </c>
      <c r="T337" s="43">
        <f t="shared" si="119"/>
        <v>0</v>
      </c>
      <c r="U337" s="43">
        <v>199</v>
      </c>
      <c r="V337" s="39" t="s">
        <v>682</v>
      </c>
      <c r="W337" s="48">
        <f>R19955351</f>
        <v>0</v>
      </c>
      <c r="X337" s="48">
        <f>R19955352</f>
        <v>0</v>
      </c>
      <c r="Y337" s="48" t="str">
        <f>R19955353</f>
        <v>x</v>
      </c>
      <c r="Z337" s="49">
        <f>R19955354</f>
        <v>0</v>
      </c>
    </row>
    <row r="338" spans="1:26" ht="12.75">
      <c r="A338" s="44">
        <f t="shared" si="100"/>
        <v>0</v>
      </c>
      <c r="B338" s="43">
        <f t="shared" si="101"/>
        <v>0</v>
      </c>
      <c r="C338" s="43">
        <f t="shared" si="102"/>
        <v>0</v>
      </c>
      <c r="D338" s="43">
        <f t="shared" si="103"/>
        <v>0</v>
      </c>
      <c r="E338" s="45">
        <f t="shared" si="104"/>
        <v>0</v>
      </c>
      <c r="F338" s="43">
        <f t="shared" si="105"/>
        <v>0</v>
      </c>
      <c r="G338" s="43">
        <f t="shared" si="106"/>
        <v>0</v>
      </c>
      <c r="H338" s="43">
        <f t="shared" si="107"/>
        <v>0</v>
      </c>
      <c r="I338" s="46">
        <f t="shared" si="108"/>
        <v>0</v>
      </c>
      <c r="J338" s="47">
        <f t="shared" si="109"/>
      </c>
      <c r="K338" s="43">
        <f t="shared" si="110"/>
        <v>0</v>
      </c>
      <c r="L338" s="43">
        <f t="shared" si="111"/>
        <v>0</v>
      </c>
      <c r="M338" s="43">
        <f t="shared" si="112"/>
        <v>0</v>
      </c>
      <c r="N338" s="43">
        <f t="shared" si="113"/>
        <v>0</v>
      </c>
      <c r="O338" s="43">
        <f t="shared" si="114"/>
        <v>0</v>
      </c>
      <c r="P338" s="43">
        <f t="shared" si="115"/>
        <v>0</v>
      </c>
      <c r="Q338" s="43">
        <f t="shared" si="116"/>
      </c>
      <c r="R338" s="43">
        <f t="shared" si="117"/>
        <v>0</v>
      </c>
      <c r="S338" s="43">
        <f t="shared" si="118"/>
        <v>0</v>
      </c>
      <c r="T338" s="43">
        <f t="shared" si="119"/>
        <v>0</v>
      </c>
      <c r="U338" s="43">
        <v>199</v>
      </c>
      <c r="V338" s="39" t="s">
        <v>684</v>
      </c>
      <c r="W338" s="50">
        <f>R19955401</f>
        <v>0</v>
      </c>
      <c r="X338" s="50">
        <f>R19955402</f>
        <v>0</v>
      </c>
      <c r="Y338" s="48" t="str">
        <f>R19955403</f>
        <v>x</v>
      </c>
      <c r="Z338" s="49">
        <f>R19955404</f>
        <v>0</v>
      </c>
    </row>
    <row r="339" spans="1:26" ht="12.75">
      <c r="A339" s="44">
        <f t="shared" si="100"/>
        <v>0</v>
      </c>
      <c r="B339" s="43">
        <f t="shared" si="101"/>
        <v>0</v>
      </c>
      <c r="C339" s="43">
        <f t="shared" si="102"/>
        <v>0</v>
      </c>
      <c r="D339" s="43">
        <f t="shared" si="103"/>
        <v>0</v>
      </c>
      <c r="E339" s="45">
        <f t="shared" si="104"/>
        <v>0</v>
      </c>
      <c r="F339" s="43">
        <f t="shared" si="105"/>
        <v>0</v>
      </c>
      <c r="G339" s="43">
        <f t="shared" si="106"/>
        <v>0</v>
      </c>
      <c r="H339" s="43">
        <f t="shared" si="107"/>
        <v>0</v>
      </c>
      <c r="I339" s="46">
        <f t="shared" si="108"/>
        <v>0</v>
      </c>
      <c r="J339" s="47">
        <f t="shared" si="109"/>
      </c>
      <c r="K339" s="43">
        <f t="shared" si="110"/>
        <v>0</v>
      </c>
      <c r="L339" s="43">
        <f t="shared" si="111"/>
        <v>0</v>
      </c>
      <c r="M339" s="43">
        <f t="shared" si="112"/>
        <v>0</v>
      </c>
      <c r="N339" s="43">
        <f t="shared" si="113"/>
        <v>0</v>
      </c>
      <c r="O339" s="43">
        <f t="shared" si="114"/>
        <v>0</v>
      </c>
      <c r="P339" s="43">
        <f t="shared" si="115"/>
        <v>0</v>
      </c>
      <c r="Q339" s="43">
        <f t="shared" si="116"/>
      </c>
      <c r="R339" s="43">
        <f t="shared" si="117"/>
        <v>0</v>
      </c>
      <c r="S339" s="43">
        <f t="shared" si="118"/>
        <v>0</v>
      </c>
      <c r="T339" s="43">
        <f t="shared" si="119"/>
        <v>0</v>
      </c>
      <c r="U339" s="43">
        <v>199</v>
      </c>
      <c r="V339" s="39" t="s">
        <v>686</v>
      </c>
      <c r="W339" s="50">
        <f>R19955411</f>
        <v>0</v>
      </c>
      <c r="X339" s="50">
        <f>R19955412</f>
        <v>0</v>
      </c>
      <c r="Y339" s="48" t="str">
        <f>R19955413</f>
        <v>x</v>
      </c>
      <c r="Z339" s="49">
        <f>R19955414</f>
        <v>0</v>
      </c>
    </row>
    <row r="340" spans="1:26" ht="12.75">
      <c r="A340" s="44">
        <f t="shared" si="100"/>
        <v>0</v>
      </c>
      <c r="B340" s="43">
        <f t="shared" si="101"/>
        <v>0</v>
      </c>
      <c r="C340" s="43">
        <f t="shared" si="102"/>
        <v>0</v>
      </c>
      <c r="D340" s="43">
        <f t="shared" si="103"/>
        <v>0</v>
      </c>
      <c r="E340" s="45">
        <f t="shared" si="104"/>
        <v>0</v>
      </c>
      <c r="F340" s="43">
        <f t="shared" si="105"/>
        <v>0</v>
      </c>
      <c r="G340" s="43">
        <f t="shared" si="106"/>
        <v>0</v>
      </c>
      <c r="H340" s="43">
        <f t="shared" si="107"/>
        <v>0</v>
      </c>
      <c r="I340" s="46">
        <f t="shared" si="108"/>
        <v>0</v>
      </c>
      <c r="J340" s="47">
        <f t="shared" si="109"/>
      </c>
      <c r="K340" s="43">
        <f t="shared" si="110"/>
        <v>0</v>
      </c>
      <c r="L340" s="43">
        <f t="shared" si="111"/>
        <v>0</v>
      </c>
      <c r="M340" s="43">
        <f t="shared" si="112"/>
        <v>0</v>
      </c>
      <c r="N340" s="43">
        <f t="shared" si="113"/>
        <v>0</v>
      </c>
      <c r="O340" s="43">
        <f t="shared" si="114"/>
        <v>0</v>
      </c>
      <c r="P340" s="43">
        <f t="shared" si="115"/>
        <v>0</v>
      </c>
      <c r="Q340" s="43">
        <f t="shared" si="116"/>
      </c>
      <c r="R340" s="43">
        <f t="shared" si="117"/>
        <v>0</v>
      </c>
      <c r="S340" s="43">
        <f t="shared" si="118"/>
        <v>0</v>
      </c>
      <c r="T340" s="43">
        <f t="shared" si="119"/>
        <v>0</v>
      </c>
      <c r="U340" s="43">
        <v>199</v>
      </c>
      <c r="V340" s="39" t="s">
        <v>688</v>
      </c>
      <c r="W340" s="50">
        <f>R19955421</f>
        <v>0</v>
      </c>
      <c r="X340" s="50">
        <f>R19955422</f>
        <v>0</v>
      </c>
      <c r="Y340" s="48" t="str">
        <f>R19955423</f>
        <v>x</v>
      </c>
      <c r="Z340" s="49">
        <f>R19955424</f>
        <v>0</v>
      </c>
    </row>
    <row r="341" spans="1:26" ht="12.75">
      <c r="A341" s="44">
        <f t="shared" si="100"/>
        <v>0</v>
      </c>
      <c r="B341" s="43">
        <f t="shared" si="101"/>
        <v>0</v>
      </c>
      <c r="C341" s="43">
        <f t="shared" si="102"/>
        <v>0</v>
      </c>
      <c r="D341" s="43">
        <f t="shared" si="103"/>
        <v>0</v>
      </c>
      <c r="E341" s="45">
        <f t="shared" si="104"/>
        <v>0</v>
      </c>
      <c r="F341" s="43">
        <f t="shared" si="105"/>
        <v>0</v>
      </c>
      <c r="G341" s="43">
        <f t="shared" si="106"/>
        <v>0</v>
      </c>
      <c r="H341" s="43">
        <f t="shared" si="107"/>
        <v>0</v>
      </c>
      <c r="I341" s="46">
        <f t="shared" si="108"/>
        <v>0</v>
      </c>
      <c r="J341" s="47">
        <f t="shared" si="109"/>
      </c>
      <c r="K341" s="43">
        <f t="shared" si="110"/>
        <v>0</v>
      </c>
      <c r="L341" s="43">
        <f t="shared" si="111"/>
        <v>0</v>
      </c>
      <c r="M341" s="43">
        <f t="shared" si="112"/>
        <v>0</v>
      </c>
      <c r="N341" s="43">
        <f t="shared" si="113"/>
        <v>0</v>
      </c>
      <c r="O341" s="43">
        <f t="shared" si="114"/>
        <v>0</v>
      </c>
      <c r="P341" s="43">
        <f t="shared" si="115"/>
        <v>0</v>
      </c>
      <c r="Q341" s="43">
        <f t="shared" si="116"/>
      </c>
      <c r="R341" s="43">
        <f t="shared" si="117"/>
        <v>0</v>
      </c>
      <c r="S341" s="43">
        <f t="shared" si="118"/>
        <v>0</v>
      </c>
      <c r="T341" s="43">
        <f t="shared" si="119"/>
        <v>0</v>
      </c>
      <c r="U341" s="43">
        <v>199</v>
      </c>
      <c r="V341" s="39" t="s">
        <v>690</v>
      </c>
      <c r="W341" s="50">
        <f>R19955451</f>
        <v>0</v>
      </c>
      <c r="X341" s="50">
        <f>R19955452</f>
        <v>0</v>
      </c>
      <c r="Y341" s="48" t="str">
        <f>R19955453</f>
        <v>x</v>
      </c>
      <c r="Z341" s="49">
        <f>R19955454</f>
        <v>0</v>
      </c>
    </row>
    <row r="342" spans="1:26" ht="12.75">
      <c r="A342" s="44">
        <f t="shared" si="100"/>
        <v>0</v>
      </c>
      <c r="B342" s="43">
        <f t="shared" si="101"/>
        <v>0</v>
      </c>
      <c r="C342" s="43">
        <f t="shared" si="102"/>
        <v>0</v>
      </c>
      <c r="D342" s="43">
        <f t="shared" si="103"/>
        <v>0</v>
      </c>
      <c r="E342" s="45">
        <f t="shared" si="104"/>
        <v>0</v>
      </c>
      <c r="F342" s="43">
        <f t="shared" si="105"/>
        <v>0</v>
      </c>
      <c r="G342" s="43">
        <f t="shared" si="106"/>
        <v>0</v>
      </c>
      <c r="H342" s="43">
        <f t="shared" si="107"/>
        <v>0</v>
      </c>
      <c r="I342" s="46">
        <f t="shared" si="108"/>
        <v>0</v>
      </c>
      <c r="J342" s="47">
        <f t="shared" si="109"/>
      </c>
      <c r="K342" s="43">
        <f t="shared" si="110"/>
        <v>0</v>
      </c>
      <c r="L342" s="43">
        <f t="shared" si="111"/>
        <v>0</v>
      </c>
      <c r="M342" s="43">
        <f t="shared" si="112"/>
        <v>0</v>
      </c>
      <c r="N342" s="43">
        <f t="shared" si="113"/>
        <v>0</v>
      </c>
      <c r="O342" s="43">
        <f t="shared" si="114"/>
        <v>0</v>
      </c>
      <c r="P342" s="43">
        <f t="shared" si="115"/>
        <v>0</v>
      </c>
      <c r="Q342" s="43">
        <f t="shared" si="116"/>
      </c>
      <c r="R342" s="43">
        <f t="shared" si="117"/>
        <v>0</v>
      </c>
      <c r="S342" s="43">
        <f t="shared" si="118"/>
        <v>0</v>
      </c>
      <c r="T342" s="43">
        <f t="shared" si="119"/>
        <v>0</v>
      </c>
      <c r="U342" s="43">
        <v>199</v>
      </c>
      <c r="V342" s="39" t="s">
        <v>692</v>
      </c>
      <c r="W342" s="50">
        <f>R19955501</f>
        <v>0</v>
      </c>
      <c r="X342" s="50">
        <f>R19955502</f>
        <v>0</v>
      </c>
      <c r="Y342" s="48" t="str">
        <f>R19955503</f>
        <v>x</v>
      </c>
      <c r="Z342" s="49">
        <f>R19955504</f>
        <v>0</v>
      </c>
    </row>
    <row r="343" spans="1:26" ht="12.75">
      <c r="A343" s="44">
        <f t="shared" si="100"/>
        <v>0</v>
      </c>
      <c r="B343" s="43">
        <f t="shared" si="101"/>
        <v>0</v>
      </c>
      <c r="C343" s="43">
        <f t="shared" si="102"/>
        <v>0</v>
      </c>
      <c r="D343" s="43">
        <f t="shared" si="103"/>
        <v>0</v>
      </c>
      <c r="E343" s="45">
        <f t="shared" si="104"/>
        <v>0</v>
      </c>
      <c r="F343" s="43">
        <f t="shared" si="105"/>
        <v>0</v>
      </c>
      <c r="G343" s="43">
        <f t="shared" si="106"/>
        <v>0</v>
      </c>
      <c r="H343" s="43">
        <f t="shared" si="107"/>
        <v>0</v>
      </c>
      <c r="I343" s="46">
        <f t="shared" si="108"/>
        <v>0</v>
      </c>
      <c r="J343" s="47">
        <f t="shared" si="109"/>
      </c>
      <c r="K343" s="43">
        <f t="shared" si="110"/>
        <v>0</v>
      </c>
      <c r="L343" s="43">
        <f t="shared" si="111"/>
        <v>0</v>
      </c>
      <c r="M343" s="43">
        <f t="shared" si="112"/>
        <v>0</v>
      </c>
      <c r="N343" s="43">
        <f t="shared" si="113"/>
        <v>0</v>
      </c>
      <c r="O343" s="43">
        <f t="shared" si="114"/>
        <v>0</v>
      </c>
      <c r="P343" s="43">
        <f t="shared" si="115"/>
        <v>0</v>
      </c>
      <c r="Q343" s="43">
        <f t="shared" si="116"/>
      </c>
      <c r="R343" s="43">
        <f t="shared" si="117"/>
        <v>0</v>
      </c>
      <c r="S343" s="43">
        <f t="shared" si="118"/>
        <v>0</v>
      </c>
      <c r="T343" s="43">
        <f t="shared" si="119"/>
        <v>0</v>
      </c>
      <c r="U343" s="43">
        <v>199</v>
      </c>
      <c r="V343" s="39" t="s">
        <v>694</v>
      </c>
      <c r="W343" s="50">
        <f>R19955551</f>
        <v>0</v>
      </c>
      <c r="X343" s="50">
        <f>R19955552</f>
        <v>0</v>
      </c>
      <c r="Y343" s="48" t="str">
        <f>R19955553</f>
        <v>x</v>
      </c>
      <c r="Z343" s="49">
        <f>R19955554</f>
        <v>0</v>
      </c>
    </row>
    <row r="344" spans="1:26" ht="12.75">
      <c r="A344" s="44">
        <f t="shared" si="100"/>
        <v>0</v>
      </c>
      <c r="B344" s="43">
        <f t="shared" si="101"/>
        <v>0</v>
      </c>
      <c r="C344" s="43">
        <f t="shared" si="102"/>
        <v>0</v>
      </c>
      <c r="D344" s="43">
        <f t="shared" si="103"/>
        <v>0</v>
      </c>
      <c r="E344" s="45">
        <f t="shared" si="104"/>
        <v>0</v>
      </c>
      <c r="F344" s="43">
        <f t="shared" si="105"/>
        <v>0</v>
      </c>
      <c r="G344" s="43">
        <f t="shared" si="106"/>
        <v>0</v>
      </c>
      <c r="H344" s="43">
        <f t="shared" si="107"/>
        <v>0</v>
      </c>
      <c r="I344" s="46">
        <f t="shared" si="108"/>
        <v>0</v>
      </c>
      <c r="J344" s="47">
        <f t="shared" si="109"/>
      </c>
      <c r="K344" s="43">
        <f t="shared" si="110"/>
        <v>0</v>
      </c>
      <c r="L344" s="43">
        <f t="shared" si="111"/>
        <v>0</v>
      </c>
      <c r="M344" s="43">
        <f t="shared" si="112"/>
        <v>0</v>
      </c>
      <c r="N344" s="43">
        <f t="shared" si="113"/>
        <v>0</v>
      </c>
      <c r="O344" s="43">
        <f t="shared" si="114"/>
        <v>0</v>
      </c>
      <c r="P344" s="43">
        <f t="shared" si="115"/>
        <v>0</v>
      </c>
      <c r="Q344" s="43">
        <f t="shared" si="116"/>
      </c>
      <c r="R344" s="43">
        <f t="shared" si="117"/>
        <v>0</v>
      </c>
      <c r="S344" s="43">
        <f t="shared" si="118"/>
        <v>0</v>
      </c>
      <c r="T344" s="43">
        <f t="shared" si="119"/>
        <v>0</v>
      </c>
      <c r="U344" s="43">
        <v>199</v>
      </c>
      <c r="V344" s="39" t="s">
        <v>696</v>
      </c>
      <c r="W344" s="50">
        <f>R19955601</f>
        <v>0</v>
      </c>
      <c r="X344" s="50">
        <f>R19955602</f>
        <v>0</v>
      </c>
      <c r="Y344" s="48" t="str">
        <f>R19955603</f>
        <v>x</v>
      </c>
      <c r="Z344" s="49">
        <f>R19955604</f>
        <v>0</v>
      </c>
    </row>
    <row r="345" spans="1:26" ht="12.75">
      <c r="A345" s="44">
        <f t="shared" si="100"/>
        <v>0</v>
      </c>
      <c r="B345" s="43">
        <f t="shared" si="101"/>
        <v>0</v>
      </c>
      <c r="C345" s="43">
        <f t="shared" si="102"/>
        <v>0</v>
      </c>
      <c r="D345" s="43">
        <f t="shared" si="103"/>
        <v>0</v>
      </c>
      <c r="E345" s="45">
        <f t="shared" si="104"/>
        <v>0</v>
      </c>
      <c r="F345" s="43">
        <f t="shared" si="105"/>
        <v>0</v>
      </c>
      <c r="G345" s="43">
        <f t="shared" si="106"/>
        <v>0</v>
      </c>
      <c r="H345" s="43">
        <f t="shared" si="107"/>
        <v>0</v>
      </c>
      <c r="I345" s="46">
        <f t="shared" si="108"/>
        <v>0</v>
      </c>
      <c r="J345" s="47">
        <f t="shared" si="109"/>
      </c>
      <c r="K345" s="43">
        <f t="shared" si="110"/>
        <v>0</v>
      </c>
      <c r="L345" s="43">
        <f t="shared" si="111"/>
        <v>0</v>
      </c>
      <c r="M345" s="43">
        <f t="shared" si="112"/>
        <v>0</v>
      </c>
      <c r="N345" s="43">
        <f t="shared" si="113"/>
        <v>0</v>
      </c>
      <c r="O345" s="43">
        <f t="shared" si="114"/>
        <v>0</v>
      </c>
      <c r="P345" s="43">
        <f t="shared" si="115"/>
        <v>0</v>
      </c>
      <c r="Q345" s="43">
        <f t="shared" si="116"/>
      </c>
      <c r="R345" s="43">
        <f t="shared" si="117"/>
        <v>0</v>
      </c>
      <c r="S345" s="43">
        <f t="shared" si="118"/>
        <v>0</v>
      </c>
      <c r="T345" s="43">
        <f t="shared" si="119"/>
        <v>0</v>
      </c>
      <c r="U345" s="43">
        <v>199</v>
      </c>
      <c r="V345" s="39" t="s">
        <v>698</v>
      </c>
      <c r="W345" s="50">
        <f>R19955611</f>
        <v>0</v>
      </c>
      <c r="X345" s="50">
        <f>R19955612</f>
        <v>0</v>
      </c>
      <c r="Y345" s="48" t="str">
        <f>R19955613</f>
        <v>x</v>
      </c>
      <c r="Z345" s="49">
        <f>R19955614</f>
        <v>0</v>
      </c>
    </row>
    <row r="346" spans="1:26" ht="12.75">
      <c r="A346" s="44">
        <f t="shared" si="100"/>
        <v>0</v>
      </c>
      <c r="B346" s="43">
        <f t="shared" si="101"/>
        <v>0</v>
      </c>
      <c r="C346" s="43">
        <f t="shared" si="102"/>
        <v>0</v>
      </c>
      <c r="D346" s="43">
        <f t="shared" si="103"/>
        <v>0</v>
      </c>
      <c r="E346" s="45">
        <f t="shared" si="104"/>
        <v>0</v>
      </c>
      <c r="F346" s="43">
        <f t="shared" si="105"/>
        <v>0</v>
      </c>
      <c r="G346" s="43">
        <f t="shared" si="106"/>
        <v>0</v>
      </c>
      <c r="H346" s="43">
        <f t="shared" si="107"/>
        <v>0</v>
      </c>
      <c r="I346" s="46">
        <f t="shared" si="108"/>
        <v>0</v>
      </c>
      <c r="J346" s="47">
        <f t="shared" si="109"/>
      </c>
      <c r="K346" s="43">
        <f t="shared" si="110"/>
        <v>0</v>
      </c>
      <c r="L346" s="43">
        <f t="shared" si="111"/>
        <v>0</v>
      </c>
      <c r="M346" s="43">
        <f t="shared" si="112"/>
        <v>0</v>
      </c>
      <c r="N346" s="43">
        <f t="shared" si="113"/>
        <v>0</v>
      </c>
      <c r="O346" s="43">
        <f t="shared" si="114"/>
        <v>0</v>
      </c>
      <c r="P346" s="43">
        <f t="shared" si="115"/>
        <v>0</v>
      </c>
      <c r="Q346" s="43">
        <f t="shared" si="116"/>
      </c>
      <c r="R346" s="43">
        <f t="shared" si="117"/>
        <v>0</v>
      </c>
      <c r="S346" s="43">
        <f t="shared" si="118"/>
        <v>0</v>
      </c>
      <c r="T346" s="43">
        <f t="shared" si="119"/>
        <v>0</v>
      </c>
      <c r="U346" s="43">
        <v>199</v>
      </c>
      <c r="V346" s="39" t="s">
        <v>700</v>
      </c>
      <c r="W346" s="50">
        <f>R19955651</f>
        <v>0</v>
      </c>
      <c r="X346" s="50">
        <f>R19955652</f>
        <v>0</v>
      </c>
      <c r="Y346" s="48" t="str">
        <f>R19955653</f>
        <v>x</v>
      </c>
      <c r="Z346" s="49">
        <f>R19955654</f>
        <v>0</v>
      </c>
    </row>
    <row r="347" spans="1:26" ht="12.75">
      <c r="A347" s="44">
        <f t="shared" si="100"/>
        <v>0</v>
      </c>
      <c r="B347" s="43">
        <f t="shared" si="101"/>
        <v>0</v>
      </c>
      <c r="C347" s="43">
        <f t="shared" si="102"/>
        <v>0</v>
      </c>
      <c r="D347" s="43">
        <f t="shared" si="103"/>
        <v>0</v>
      </c>
      <c r="E347" s="45">
        <f t="shared" si="104"/>
        <v>0</v>
      </c>
      <c r="F347" s="43">
        <f t="shared" si="105"/>
        <v>0</v>
      </c>
      <c r="G347" s="43">
        <f t="shared" si="106"/>
        <v>0</v>
      </c>
      <c r="H347" s="43">
        <f t="shared" si="107"/>
        <v>0</v>
      </c>
      <c r="I347" s="46">
        <f t="shared" si="108"/>
        <v>0</v>
      </c>
      <c r="J347" s="47">
        <f t="shared" si="109"/>
      </c>
      <c r="K347" s="43">
        <f t="shared" si="110"/>
        <v>0</v>
      </c>
      <c r="L347" s="43">
        <f t="shared" si="111"/>
        <v>0</v>
      </c>
      <c r="M347" s="43">
        <f t="shared" si="112"/>
        <v>0</v>
      </c>
      <c r="N347" s="43">
        <f t="shared" si="113"/>
        <v>0</v>
      </c>
      <c r="O347" s="43">
        <f t="shared" si="114"/>
        <v>0</v>
      </c>
      <c r="P347" s="43">
        <f t="shared" si="115"/>
        <v>0</v>
      </c>
      <c r="Q347" s="43">
        <f t="shared" si="116"/>
      </c>
      <c r="R347" s="43">
        <f t="shared" si="117"/>
        <v>0</v>
      </c>
      <c r="S347" s="43">
        <f t="shared" si="118"/>
        <v>0</v>
      </c>
      <c r="T347" s="43">
        <f t="shared" si="119"/>
        <v>0</v>
      </c>
      <c r="U347" s="43">
        <v>199</v>
      </c>
      <c r="V347" s="39" t="s">
        <v>702</v>
      </c>
      <c r="W347" s="50">
        <f>R19955661</f>
        <v>0</v>
      </c>
      <c r="X347" s="50">
        <f>R19955662</f>
        <v>0</v>
      </c>
      <c r="Y347" s="48" t="str">
        <f>R19955663</f>
        <v>x</v>
      </c>
      <c r="Z347" s="49">
        <f>R19955664</f>
        <v>0</v>
      </c>
    </row>
    <row r="348" spans="1:26" ht="12.75">
      <c r="A348" s="44">
        <f t="shared" si="100"/>
        <v>0</v>
      </c>
      <c r="B348" s="43">
        <f t="shared" si="101"/>
        <v>0</v>
      </c>
      <c r="C348" s="43">
        <f t="shared" si="102"/>
        <v>0</v>
      </c>
      <c r="D348" s="43">
        <f t="shared" si="103"/>
        <v>0</v>
      </c>
      <c r="E348" s="45">
        <f t="shared" si="104"/>
        <v>0</v>
      </c>
      <c r="F348" s="43">
        <f t="shared" si="105"/>
        <v>0</v>
      </c>
      <c r="G348" s="43">
        <f t="shared" si="106"/>
        <v>0</v>
      </c>
      <c r="H348" s="43">
        <f t="shared" si="107"/>
        <v>0</v>
      </c>
      <c r="I348" s="46">
        <f t="shared" si="108"/>
        <v>0</v>
      </c>
      <c r="J348" s="47">
        <f t="shared" si="109"/>
      </c>
      <c r="K348" s="43">
        <f t="shared" si="110"/>
        <v>0</v>
      </c>
      <c r="L348" s="43">
        <f t="shared" si="111"/>
        <v>0</v>
      </c>
      <c r="M348" s="43">
        <f t="shared" si="112"/>
        <v>0</v>
      </c>
      <c r="N348" s="43">
        <f t="shared" si="113"/>
        <v>0</v>
      </c>
      <c r="O348" s="43">
        <f t="shared" si="114"/>
        <v>0</v>
      </c>
      <c r="P348" s="43">
        <f t="shared" si="115"/>
        <v>0</v>
      </c>
      <c r="Q348" s="43">
        <f t="shared" si="116"/>
      </c>
      <c r="R348" s="43">
        <f t="shared" si="117"/>
        <v>0</v>
      </c>
      <c r="S348" s="43">
        <f t="shared" si="118"/>
        <v>0</v>
      </c>
      <c r="T348" s="43">
        <f t="shared" si="119"/>
        <v>0</v>
      </c>
      <c r="U348" s="43">
        <v>199</v>
      </c>
      <c r="V348" s="39" t="s">
        <v>704</v>
      </c>
      <c r="W348" s="50">
        <f>R19955671</f>
        <v>0</v>
      </c>
      <c r="X348" s="50">
        <f>R19955672</f>
        <v>0</v>
      </c>
      <c r="Y348" s="48" t="str">
        <f>R19955673</f>
        <v>x</v>
      </c>
      <c r="Z348" s="49">
        <f>R19955674</f>
        <v>0</v>
      </c>
    </row>
    <row r="349" spans="1:26" ht="12.75">
      <c r="A349" s="44">
        <f t="shared" si="100"/>
        <v>0</v>
      </c>
      <c r="B349" s="43">
        <f t="shared" si="101"/>
        <v>0</v>
      </c>
      <c r="C349" s="43">
        <f t="shared" si="102"/>
        <v>0</v>
      </c>
      <c r="D349" s="43">
        <f t="shared" si="103"/>
        <v>0</v>
      </c>
      <c r="E349" s="45">
        <f t="shared" si="104"/>
        <v>0</v>
      </c>
      <c r="F349" s="43">
        <f t="shared" si="105"/>
        <v>0</v>
      </c>
      <c r="G349" s="43">
        <f t="shared" si="106"/>
        <v>0</v>
      </c>
      <c r="H349" s="43">
        <f t="shared" si="107"/>
        <v>0</v>
      </c>
      <c r="I349" s="46">
        <f t="shared" si="108"/>
        <v>0</v>
      </c>
      <c r="J349" s="47">
        <f t="shared" si="109"/>
      </c>
      <c r="K349" s="43">
        <f t="shared" si="110"/>
        <v>0</v>
      </c>
      <c r="L349" s="43">
        <f t="shared" si="111"/>
        <v>0</v>
      </c>
      <c r="M349" s="43">
        <f t="shared" si="112"/>
        <v>0</v>
      </c>
      <c r="N349" s="43">
        <f t="shared" si="113"/>
        <v>0</v>
      </c>
      <c r="O349" s="43">
        <f t="shared" si="114"/>
        <v>0</v>
      </c>
      <c r="P349" s="43">
        <f t="shared" si="115"/>
        <v>0</v>
      </c>
      <c r="Q349" s="43">
        <f t="shared" si="116"/>
      </c>
      <c r="R349" s="43">
        <f t="shared" si="117"/>
        <v>0</v>
      </c>
      <c r="S349" s="43">
        <f t="shared" si="118"/>
        <v>0</v>
      </c>
      <c r="T349" s="43">
        <f t="shared" si="119"/>
        <v>0</v>
      </c>
      <c r="U349" s="43">
        <v>199</v>
      </c>
      <c r="V349" s="39" t="s">
        <v>706</v>
      </c>
      <c r="W349" s="50">
        <f>R19955681</f>
        <v>0</v>
      </c>
      <c r="X349" s="50">
        <f>R19955682</f>
        <v>0</v>
      </c>
      <c r="Y349" s="48" t="str">
        <f>R19955683</f>
        <v>x</v>
      </c>
      <c r="Z349" s="49">
        <f>R19955684</f>
        <v>0</v>
      </c>
    </row>
    <row r="350" spans="1:26" ht="12.75">
      <c r="A350" s="44">
        <f t="shared" si="100"/>
        <v>0</v>
      </c>
      <c r="B350" s="43">
        <f t="shared" si="101"/>
        <v>0</v>
      </c>
      <c r="C350" s="43">
        <f t="shared" si="102"/>
        <v>0</v>
      </c>
      <c r="D350" s="43">
        <f t="shared" si="103"/>
        <v>0</v>
      </c>
      <c r="E350" s="45">
        <f t="shared" si="104"/>
        <v>0</v>
      </c>
      <c r="F350" s="43">
        <f t="shared" si="105"/>
        <v>0</v>
      </c>
      <c r="G350" s="43">
        <f t="shared" si="106"/>
        <v>0</v>
      </c>
      <c r="H350" s="43">
        <f t="shared" si="107"/>
        <v>0</v>
      </c>
      <c r="I350" s="46">
        <f t="shared" si="108"/>
        <v>0</v>
      </c>
      <c r="J350" s="47">
        <f t="shared" si="109"/>
      </c>
      <c r="K350" s="43">
        <f t="shared" si="110"/>
        <v>0</v>
      </c>
      <c r="L350" s="43">
        <f t="shared" si="111"/>
        <v>0</v>
      </c>
      <c r="M350" s="43">
        <f t="shared" si="112"/>
        <v>0</v>
      </c>
      <c r="N350" s="43">
        <f t="shared" si="113"/>
        <v>0</v>
      </c>
      <c r="O350" s="43">
        <f t="shared" si="114"/>
        <v>0</v>
      </c>
      <c r="P350" s="43">
        <f t="shared" si="115"/>
        <v>0</v>
      </c>
      <c r="Q350" s="43">
        <f t="shared" si="116"/>
      </c>
      <c r="R350" s="43">
        <f t="shared" si="117"/>
        <v>0</v>
      </c>
      <c r="S350" s="43">
        <f t="shared" si="118"/>
        <v>0</v>
      </c>
      <c r="T350" s="43">
        <f t="shared" si="119"/>
        <v>0</v>
      </c>
      <c r="U350" s="43">
        <v>199</v>
      </c>
      <c r="V350" s="39" t="s">
        <v>708</v>
      </c>
      <c r="W350" s="50">
        <f>R19955851</f>
        <v>0</v>
      </c>
      <c r="X350" s="50">
        <f>R19955852</f>
        <v>0</v>
      </c>
      <c r="Y350" s="48" t="str">
        <f>R19955853</f>
        <v>x</v>
      </c>
      <c r="Z350" s="49">
        <f>R19955854</f>
        <v>0</v>
      </c>
    </row>
    <row r="351" spans="1:26" ht="12.75">
      <c r="A351" s="44">
        <f t="shared" si="100"/>
        <v>0</v>
      </c>
      <c r="B351" s="43">
        <f t="shared" si="101"/>
        <v>0</v>
      </c>
      <c r="C351" s="43">
        <f t="shared" si="102"/>
        <v>0</v>
      </c>
      <c r="D351" s="43">
        <f t="shared" si="103"/>
        <v>0</v>
      </c>
      <c r="E351" s="45">
        <f t="shared" si="104"/>
        <v>0</v>
      </c>
      <c r="F351" s="43">
        <f t="shared" si="105"/>
        <v>0</v>
      </c>
      <c r="G351" s="43">
        <f t="shared" si="106"/>
        <v>0</v>
      </c>
      <c r="H351" s="43">
        <f t="shared" si="107"/>
        <v>0</v>
      </c>
      <c r="I351" s="46">
        <f t="shared" si="108"/>
        <v>0</v>
      </c>
      <c r="J351" s="47">
        <f t="shared" si="109"/>
      </c>
      <c r="K351" s="43">
        <f t="shared" si="110"/>
        <v>0</v>
      </c>
      <c r="L351" s="43">
        <f t="shared" si="111"/>
        <v>0</v>
      </c>
      <c r="M351" s="43">
        <f t="shared" si="112"/>
        <v>0</v>
      </c>
      <c r="N351" s="43">
        <f t="shared" si="113"/>
        <v>0</v>
      </c>
      <c r="O351" s="43">
        <f t="shared" si="114"/>
        <v>0</v>
      </c>
      <c r="P351" s="43">
        <f t="shared" si="115"/>
        <v>0</v>
      </c>
      <c r="Q351" s="43">
        <f t="shared" si="116"/>
      </c>
      <c r="R351" s="43">
        <f t="shared" si="117"/>
        <v>0</v>
      </c>
      <c r="S351" s="43">
        <f t="shared" si="118"/>
        <v>0</v>
      </c>
      <c r="T351" s="43">
        <f t="shared" si="119"/>
        <v>0</v>
      </c>
      <c r="U351" s="43">
        <v>199</v>
      </c>
      <c r="V351" s="39" t="s">
        <v>709</v>
      </c>
      <c r="W351" s="50">
        <f>R19955861</f>
        <v>0</v>
      </c>
      <c r="X351" s="50">
        <f>R19955862</f>
        <v>0</v>
      </c>
      <c r="Y351" s="48" t="str">
        <f>R19955863</f>
        <v>x</v>
      </c>
      <c r="Z351" s="49">
        <f>R19955864</f>
        <v>0</v>
      </c>
    </row>
    <row r="352" spans="1:26" ht="12.75">
      <c r="A352" s="44">
        <f t="shared" si="100"/>
        <v>0</v>
      </c>
      <c r="B352" s="43">
        <f t="shared" si="101"/>
        <v>0</v>
      </c>
      <c r="C352" s="43">
        <f t="shared" si="102"/>
        <v>0</v>
      </c>
      <c r="D352" s="43">
        <f t="shared" si="103"/>
        <v>0</v>
      </c>
      <c r="E352" s="45">
        <f t="shared" si="104"/>
        <v>0</v>
      </c>
      <c r="F352" s="43">
        <f t="shared" si="105"/>
        <v>0</v>
      </c>
      <c r="G352" s="43">
        <f t="shared" si="106"/>
        <v>0</v>
      </c>
      <c r="H352" s="43">
        <f t="shared" si="107"/>
        <v>0</v>
      </c>
      <c r="I352" s="46">
        <f t="shared" si="108"/>
        <v>0</v>
      </c>
      <c r="J352" s="47">
        <f t="shared" si="109"/>
      </c>
      <c r="K352" s="43">
        <f t="shared" si="110"/>
        <v>0</v>
      </c>
      <c r="L352" s="43">
        <f t="shared" si="111"/>
        <v>0</v>
      </c>
      <c r="M352" s="43">
        <f t="shared" si="112"/>
        <v>0</v>
      </c>
      <c r="N352" s="43">
        <f t="shared" si="113"/>
        <v>0</v>
      </c>
      <c r="O352" s="43">
        <f t="shared" si="114"/>
        <v>0</v>
      </c>
      <c r="P352" s="43">
        <f t="shared" si="115"/>
        <v>0</v>
      </c>
      <c r="Q352" s="43">
        <f t="shared" si="116"/>
      </c>
      <c r="R352" s="43">
        <f t="shared" si="117"/>
        <v>0</v>
      </c>
      <c r="S352" s="43">
        <f t="shared" si="118"/>
        <v>0</v>
      </c>
      <c r="T352" s="43">
        <f t="shared" si="119"/>
        <v>0</v>
      </c>
      <c r="U352" s="43">
        <v>199</v>
      </c>
      <c r="V352" s="39" t="s">
        <v>710</v>
      </c>
      <c r="W352" s="50">
        <f>R19955871</f>
        <v>0</v>
      </c>
      <c r="X352" s="50">
        <f>R19955872</f>
        <v>0</v>
      </c>
      <c r="Y352" s="48" t="str">
        <f>R19955873</f>
        <v>x</v>
      </c>
      <c r="Z352" s="49">
        <f>R19955874</f>
        <v>0</v>
      </c>
    </row>
    <row r="353" spans="1:26" ht="12.75">
      <c r="A353" s="44">
        <f t="shared" si="100"/>
        <v>0</v>
      </c>
      <c r="B353" s="43">
        <f t="shared" si="101"/>
        <v>0</v>
      </c>
      <c r="C353" s="43">
        <f t="shared" si="102"/>
        <v>0</v>
      </c>
      <c r="D353" s="43">
        <f t="shared" si="103"/>
        <v>0</v>
      </c>
      <c r="E353" s="45">
        <f t="shared" si="104"/>
        <v>0</v>
      </c>
      <c r="F353" s="43">
        <f t="shared" si="105"/>
        <v>0</v>
      </c>
      <c r="G353" s="43">
        <f t="shared" si="106"/>
        <v>0</v>
      </c>
      <c r="H353" s="43">
        <f t="shared" si="107"/>
        <v>0</v>
      </c>
      <c r="I353" s="46">
        <f t="shared" si="108"/>
        <v>0</v>
      </c>
      <c r="J353" s="47">
        <f t="shared" si="109"/>
      </c>
      <c r="K353" s="43">
        <f t="shared" si="110"/>
        <v>0</v>
      </c>
      <c r="L353" s="43">
        <f t="shared" si="111"/>
        <v>0</v>
      </c>
      <c r="M353" s="43">
        <f t="shared" si="112"/>
        <v>0</v>
      </c>
      <c r="N353" s="43">
        <f t="shared" si="113"/>
        <v>0</v>
      </c>
      <c r="O353" s="43">
        <f t="shared" si="114"/>
        <v>0</v>
      </c>
      <c r="P353" s="43">
        <f t="shared" si="115"/>
        <v>0</v>
      </c>
      <c r="Q353" s="43">
        <f t="shared" si="116"/>
      </c>
      <c r="R353" s="43">
        <f t="shared" si="117"/>
        <v>0</v>
      </c>
      <c r="S353" s="43">
        <f t="shared" si="118"/>
        <v>0</v>
      </c>
      <c r="T353" s="43">
        <f t="shared" si="119"/>
        <v>0</v>
      </c>
      <c r="U353" s="43">
        <v>199</v>
      </c>
      <c r="V353" s="39" t="s">
        <v>711</v>
      </c>
      <c r="W353" s="50">
        <f>R19955881</f>
        <v>0</v>
      </c>
      <c r="X353" s="50">
        <f>R19955882</f>
        <v>0</v>
      </c>
      <c r="Y353" s="48" t="str">
        <f>R19955883</f>
        <v>x</v>
      </c>
      <c r="Z353" s="49">
        <f>R19955884</f>
        <v>0</v>
      </c>
    </row>
    <row r="354" spans="1:26" ht="12.75">
      <c r="A354" s="44">
        <f t="shared" si="100"/>
        <v>0</v>
      </c>
      <c r="B354" s="43">
        <f t="shared" si="101"/>
        <v>0</v>
      </c>
      <c r="C354" s="43">
        <f t="shared" si="102"/>
        <v>0</v>
      </c>
      <c r="D354" s="43">
        <f t="shared" si="103"/>
        <v>0</v>
      </c>
      <c r="E354" s="45">
        <f t="shared" si="104"/>
        <v>0</v>
      </c>
      <c r="F354" s="43">
        <f t="shared" si="105"/>
        <v>0</v>
      </c>
      <c r="G354" s="43">
        <f t="shared" si="106"/>
        <v>0</v>
      </c>
      <c r="H354" s="43">
        <f t="shared" si="107"/>
        <v>0</v>
      </c>
      <c r="I354" s="46">
        <f t="shared" si="108"/>
        <v>0</v>
      </c>
      <c r="J354" s="47">
        <f t="shared" si="109"/>
      </c>
      <c r="K354" s="43">
        <f t="shared" si="110"/>
        <v>0</v>
      </c>
      <c r="L354" s="43">
        <f t="shared" si="111"/>
        <v>0</v>
      </c>
      <c r="M354" s="43">
        <f t="shared" si="112"/>
        <v>0</v>
      </c>
      <c r="N354" s="43">
        <f t="shared" si="113"/>
        <v>0</v>
      </c>
      <c r="O354" s="43">
        <f t="shared" si="114"/>
        <v>0</v>
      </c>
      <c r="P354" s="43">
        <f t="shared" si="115"/>
        <v>0</v>
      </c>
      <c r="Q354" s="43">
        <f t="shared" si="116"/>
      </c>
      <c r="R354" s="43">
        <f t="shared" si="117"/>
        <v>0</v>
      </c>
      <c r="S354" s="43">
        <f t="shared" si="118"/>
        <v>0</v>
      </c>
      <c r="T354" s="43">
        <f t="shared" si="119"/>
        <v>0</v>
      </c>
      <c r="U354" s="43">
        <v>199</v>
      </c>
      <c r="V354" s="39" t="s">
        <v>713</v>
      </c>
      <c r="W354" s="50">
        <f>R19955891</f>
        <v>0</v>
      </c>
      <c r="X354" s="50">
        <f>R19955892</f>
        <v>0</v>
      </c>
      <c r="Y354" s="48" t="str">
        <f>R19955893</f>
        <v>x</v>
      </c>
      <c r="Z354" s="49">
        <f>R19955894</f>
        <v>0</v>
      </c>
    </row>
    <row r="355" spans="1:26" ht="12.75">
      <c r="A355" s="44">
        <f t="shared" si="100"/>
        <v>0</v>
      </c>
      <c r="B355" s="43">
        <f t="shared" si="101"/>
        <v>0</v>
      </c>
      <c r="C355" s="43">
        <f t="shared" si="102"/>
        <v>0</v>
      </c>
      <c r="D355" s="43">
        <f t="shared" si="103"/>
        <v>0</v>
      </c>
      <c r="E355" s="45">
        <f t="shared" si="104"/>
        <v>0</v>
      </c>
      <c r="F355" s="43">
        <f t="shared" si="105"/>
        <v>0</v>
      </c>
      <c r="G355" s="43">
        <f t="shared" si="106"/>
        <v>0</v>
      </c>
      <c r="H355" s="43">
        <f t="shared" si="107"/>
        <v>0</v>
      </c>
      <c r="I355" s="46">
        <f t="shared" si="108"/>
        <v>0</v>
      </c>
      <c r="J355" s="47">
        <f t="shared" si="109"/>
      </c>
      <c r="K355" s="43">
        <f t="shared" si="110"/>
        <v>0</v>
      </c>
      <c r="L355" s="43">
        <f t="shared" si="111"/>
        <v>0</v>
      </c>
      <c r="M355" s="43">
        <f t="shared" si="112"/>
        <v>0</v>
      </c>
      <c r="N355" s="43">
        <f t="shared" si="113"/>
        <v>0</v>
      </c>
      <c r="O355" s="43">
        <f t="shared" si="114"/>
        <v>0</v>
      </c>
      <c r="P355" s="43">
        <f t="shared" si="115"/>
        <v>0</v>
      </c>
      <c r="Q355" s="43">
        <f t="shared" si="116"/>
      </c>
      <c r="R355" s="43">
        <f t="shared" si="117"/>
        <v>0</v>
      </c>
      <c r="S355" s="43">
        <f t="shared" si="118"/>
        <v>0</v>
      </c>
      <c r="T355" s="43">
        <f t="shared" si="119"/>
        <v>0</v>
      </c>
      <c r="U355" s="43">
        <v>199</v>
      </c>
      <c r="V355" s="39" t="s">
        <v>714</v>
      </c>
      <c r="W355" s="48">
        <f>R19959991</f>
        <v>0</v>
      </c>
      <c r="X355" s="48">
        <f>R19959992</f>
        <v>0</v>
      </c>
      <c r="Y355" s="48" t="str">
        <f>R19959993</f>
        <v>x</v>
      </c>
      <c r="Z355" s="49">
        <f>R19959994</f>
        <v>0</v>
      </c>
    </row>
    <row r="356" spans="1:26" ht="12.75">
      <c r="A356" s="44">
        <f t="shared" si="100"/>
        <v>0</v>
      </c>
      <c r="B356" s="43">
        <f t="shared" si="101"/>
        <v>0</v>
      </c>
      <c r="C356" s="43">
        <f t="shared" si="102"/>
        <v>0</v>
      </c>
      <c r="D356" s="43">
        <f t="shared" si="103"/>
        <v>0</v>
      </c>
      <c r="E356" s="45">
        <f t="shared" si="104"/>
        <v>0</v>
      </c>
      <c r="F356" s="43">
        <f t="shared" si="105"/>
        <v>0</v>
      </c>
      <c r="G356" s="43">
        <f t="shared" si="106"/>
        <v>0</v>
      </c>
      <c r="H356" s="43">
        <f t="shared" si="107"/>
        <v>0</v>
      </c>
      <c r="I356" s="46">
        <f t="shared" si="108"/>
        <v>0</v>
      </c>
      <c r="J356" s="47">
        <f t="shared" si="109"/>
      </c>
      <c r="K356" s="43">
        <f t="shared" si="110"/>
        <v>0</v>
      </c>
      <c r="L356" s="43">
        <f t="shared" si="111"/>
        <v>0</v>
      </c>
      <c r="M356" s="43">
        <f t="shared" si="112"/>
        <v>0</v>
      </c>
      <c r="N356" s="43">
        <f t="shared" si="113"/>
        <v>0</v>
      </c>
      <c r="O356" s="43">
        <f t="shared" si="114"/>
        <v>0</v>
      </c>
      <c r="P356" s="43">
        <f t="shared" si="115"/>
        <v>0</v>
      </c>
      <c r="Q356" s="43">
        <f t="shared" si="116"/>
      </c>
      <c r="R356" s="43">
        <f t="shared" si="117"/>
        <v>0</v>
      </c>
      <c r="S356" s="43">
        <f t="shared" si="118"/>
        <v>0</v>
      </c>
      <c r="T356" s="43">
        <f t="shared" si="119"/>
        <v>0</v>
      </c>
      <c r="U356" s="43">
        <v>199</v>
      </c>
      <c r="V356" s="39" t="s">
        <v>717</v>
      </c>
      <c r="W356" s="50">
        <f>R19960091</f>
        <v>0</v>
      </c>
      <c r="X356" s="50">
        <f>R19960092</f>
        <v>0</v>
      </c>
      <c r="Y356" s="48" t="str">
        <f>R19960093</f>
        <v>x</v>
      </c>
      <c r="Z356" s="49">
        <f>R19960094</f>
        <v>0</v>
      </c>
    </row>
    <row r="357" spans="1:26" ht="12.75">
      <c r="A357" s="44">
        <f t="shared" si="100"/>
        <v>0</v>
      </c>
      <c r="B357" s="43">
        <f t="shared" si="101"/>
        <v>0</v>
      </c>
      <c r="C357" s="43">
        <f t="shared" si="102"/>
        <v>0</v>
      </c>
      <c r="D357" s="43">
        <f t="shared" si="103"/>
        <v>0</v>
      </c>
      <c r="E357" s="45">
        <f t="shared" si="104"/>
        <v>0</v>
      </c>
      <c r="F357" s="43">
        <f t="shared" si="105"/>
        <v>0</v>
      </c>
      <c r="G357" s="43">
        <f t="shared" si="106"/>
        <v>0</v>
      </c>
      <c r="H357" s="43">
        <f t="shared" si="107"/>
        <v>0</v>
      </c>
      <c r="I357" s="46">
        <f t="shared" si="108"/>
        <v>0</v>
      </c>
      <c r="J357" s="47">
        <f t="shared" si="109"/>
      </c>
      <c r="K357" s="43">
        <f t="shared" si="110"/>
        <v>0</v>
      </c>
      <c r="L357" s="43">
        <f t="shared" si="111"/>
        <v>0</v>
      </c>
      <c r="M357" s="43">
        <f t="shared" si="112"/>
        <v>0</v>
      </c>
      <c r="N357" s="43">
        <f t="shared" si="113"/>
        <v>0</v>
      </c>
      <c r="O357" s="43">
        <f t="shared" si="114"/>
        <v>0</v>
      </c>
      <c r="P357" s="43">
        <f t="shared" si="115"/>
        <v>0</v>
      </c>
      <c r="Q357" s="43">
        <f t="shared" si="116"/>
      </c>
      <c r="R357" s="43">
        <f t="shared" si="117"/>
        <v>0</v>
      </c>
      <c r="S357" s="43">
        <f t="shared" si="118"/>
        <v>0</v>
      </c>
      <c r="T357" s="43">
        <f t="shared" si="119"/>
        <v>0</v>
      </c>
      <c r="U357" s="43">
        <v>199</v>
      </c>
      <c r="V357" s="39" t="s">
        <v>719</v>
      </c>
      <c r="W357" s="50">
        <f>R19960101</f>
        <v>0</v>
      </c>
      <c r="X357" s="50">
        <f>R19960102</f>
        <v>0</v>
      </c>
      <c r="Y357" s="48" t="str">
        <f>R19960103</f>
        <v>x</v>
      </c>
      <c r="Z357" s="49">
        <f>R19960104</f>
        <v>0</v>
      </c>
    </row>
    <row r="358" spans="1:26" ht="12.75">
      <c r="A358" s="44">
        <f t="shared" si="100"/>
        <v>0</v>
      </c>
      <c r="B358" s="43">
        <f t="shared" si="101"/>
        <v>0</v>
      </c>
      <c r="C358" s="43">
        <f t="shared" si="102"/>
        <v>0</v>
      </c>
      <c r="D358" s="43">
        <f t="shared" si="103"/>
        <v>0</v>
      </c>
      <c r="E358" s="45">
        <f t="shared" si="104"/>
        <v>0</v>
      </c>
      <c r="F358" s="43">
        <f t="shared" si="105"/>
        <v>0</v>
      </c>
      <c r="G358" s="43">
        <f t="shared" si="106"/>
        <v>0</v>
      </c>
      <c r="H358" s="43">
        <f t="shared" si="107"/>
        <v>0</v>
      </c>
      <c r="I358" s="46">
        <f t="shared" si="108"/>
        <v>0</v>
      </c>
      <c r="J358" s="47">
        <f t="shared" si="109"/>
      </c>
      <c r="K358" s="43">
        <f t="shared" si="110"/>
        <v>0</v>
      </c>
      <c r="L358" s="43">
        <f t="shared" si="111"/>
        <v>0</v>
      </c>
      <c r="M358" s="43">
        <f t="shared" si="112"/>
        <v>0</v>
      </c>
      <c r="N358" s="43">
        <f t="shared" si="113"/>
        <v>0</v>
      </c>
      <c r="O358" s="43">
        <f t="shared" si="114"/>
        <v>0</v>
      </c>
      <c r="P358" s="43">
        <f t="shared" si="115"/>
        <v>0</v>
      </c>
      <c r="Q358" s="43">
        <f t="shared" si="116"/>
      </c>
      <c r="R358" s="43">
        <f t="shared" si="117"/>
        <v>0</v>
      </c>
      <c r="S358" s="43">
        <f t="shared" si="118"/>
        <v>0</v>
      </c>
      <c r="T358" s="43">
        <f t="shared" si="119"/>
        <v>0</v>
      </c>
      <c r="U358" s="43">
        <v>199</v>
      </c>
      <c r="V358" s="39" t="s">
        <v>721</v>
      </c>
      <c r="W358" s="50">
        <f>R19960151</f>
        <v>0</v>
      </c>
      <c r="X358" s="50">
        <f>R19960152</f>
        <v>0</v>
      </c>
      <c r="Y358" s="48" t="str">
        <f>R19960153</f>
        <v>x</v>
      </c>
      <c r="Z358" s="49">
        <f>R19960154</f>
        <v>0</v>
      </c>
    </row>
    <row r="359" spans="1:26" ht="12.75">
      <c r="A359" s="44">
        <f t="shared" si="100"/>
        <v>0</v>
      </c>
      <c r="B359" s="43">
        <f t="shared" si="101"/>
        <v>0</v>
      </c>
      <c r="C359" s="43">
        <f t="shared" si="102"/>
        <v>0</v>
      </c>
      <c r="D359" s="43">
        <f t="shared" si="103"/>
        <v>0</v>
      </c>
      <c r="E359" s="45">
        <f t="shared" si="104"/>
        <v>0</v>
      </c>
      <c r="F359" s="43">
        <f t="shared" si="105"/>
        <v>0</v>
      </c>
      <c r="G359" s="43">
        <f t="shared" si="106"/>
        <v>0</v>
      </c>
      <c r="H359" s="43">
        <f t="shared" si="107"/>
        <v>0</v>
      </c>
      <c r="I359" s="46">
        <f t="shared" si="108"/>
        <v>0</v>
      </c>
      <c r="J359" s="47">
        <f t="shared" si="109"/>
      </c>
      <c r="K359" s="43">
        <f t="shared" si="110"/>
        <v>0</v>
      </c>
      <c r="L359" s="43">
        <f t="shared" si="111"/>
        <v>0</v>
      </c>
      <c r="M359" s="43">
        <f t="shared" si="112"/>
        <v>0</v>
      </c>
      <c r="N359" s="43">
        <f t="shared" si="113"/>
        <v>0</v>
      </c>
      <c r="O359" s="43">
        <f t="shared" si="114"/>
        <v>0</v>
      </c>
      <c r="P359" s="43">
        <f t="shared" si="115"/>
        <v>0</v>
      </c>
      <c r="Q359" s="43">
        <f t="shared" si="116"/>
      </c>
      <c r="R359" s="43">
        <f t="shared" si="117"/>
        <v>0</v>
      </c>
      <c r="S359" s="43">
        <f t="shared" si="118"/>
        <v>0</v>
      </c>
      <c r="T359" s="43">
        <f t="shared" si="119"/>
        <v>0</v>
      </c>
      <c r="U359" s="43">
        <v>199</v>
      </c>
      <c r="V359" s="39" t="s">
        <v>723</v>
      </c>
      <c r="W359" s="50">
        <f>R19960201</f>
        <v>0</v>
      </c>
      <c r="X359" s="50">
        <f>R19960202</f>
        <v>0</v>
      </c>
      <c r="Y359" s="48" t="str">
        <f>R19960203</f>
        <v>x</v>
      </c>
      <c r="Z359" s="49">
        <f>R19960204</f>
        <v>0</v>
      </c>
    </row>
    <row r="360" spans="1:26" ht="12.75">
      <c r="A360" s="44">
        <f t="shared" si="100"/>
        <v>0</v>
      </c>
      <c r="B360" s="43">
        <f t="shared" si="101"/>
        <v>0</v>
      </c>
      <c r="C360" s="43">
        <f t="shared" si="102"/>
        <v>0</v>
      </c>
      <c r="D360" s="43">
        <f t="shared" si="103"/>
        <v>0</v>
      </c>
      <c r="E360" s="45">
        <f t="shared" si="104"/>
        <v>0</v>
      </c>
      <c r="F360" s="43">
        <f t="shared" si="105"/>
        <v>0</v>
      </c>
      <c r="G360" s="43">
        <f t="shared" si="106"/>
        <v>0</v>
      </c>
      <c r="H360" s="43">
        <f t="shared" si="107"/>
        <v>0</v>
      </c>
      <c r="I360" s="46">
        <f t="shared" si="108"/>
        <v>0</v>
      </c>
      <c r="J360" s="47">
        <f t="shared" si="109"/>
      </c>
      <c r="K360" s="43">
        <f t="shared" si="110"/>
        <v>0</v>
      </c>
      <c r="L360" s="43">
        <f t="shared" si="111"/>
        <v>0</v>
      </c>
      <c r="M360" s="43">
        <f t="shared" si="112"/>
        <v>0</v>
      </c>
      <c r="N360" s="43">
        <f t="shared" si="113"/>
        <v>0</v>
      </c>
      <c r="O360" s="43">
        <f t="shared" si="114"/>
        <v>0</v>
      </c>
      <c r="P360" s="43">
        <f t="shared" si="115"/>
        <v>0</v>
      </c>
      <c r="Q360" s="43">
        <f t="shared" si="116"/>
      </c>
      <c r="R360" s="43">
        <f t="shared" si="117"/>
        <v>0</v>
      </c>
      <c r="S360" s="43">
        <f t="shared" si="118"/>
        <v>0</v>
      </c>
      <c r="T360" s="43">
        <f t="shared" si="119"/>
        <v>0</v>
      </c>
      <c r="U360" s="43">
        <v>199</v>
      </c>
      <c r="V360" s="39" t="s">
        <v>725</v>
      </c>
      <c r="W360" s="50">
        <f>R19960251</f>
        <v>0</v>
      </c>
      <c r="X360" s="50">
        <f>R19960252</f>
        <v>0</v>
      </c>
      <c r="Y360" s="48" t="str">
        <f>R19960253</f>
        <v>x</v>
      </c>
      <c r="Z360" s="49">
        <f>R19960254</f>
        <v>0</v>
      </c>
    </row>
    <row r="361" spans="1:26" ht="12.75">
      <c r="A361" s="44">
        <f t="shared" si="100"/>
        <v>0</v>
      </c>
      <c r="B361" s="43">
        <f t="shared" si="101"/>
        <v>0</v>
      </c>
      <c r="C361" s="43">
        <f t="shared" si="102"/>
        <v>0</v>
      </c>
      <c r="D361" s="43">
        <f t="shared" si="103"/>
        <v>0</v>
      </c>
      <c r="E361" s="45">
        <f t="shared" si="104"/>
        <v>0</v>
      </c>
      <c r="F361" s="43">
        <f t="shared" si="105"/>
        <v>0</v>
      </c>
      <c r="G361" s="43">
        <f t="shared" si="106"/>
        <v>0</v>
      </c>
      <c r="H361" s="43">
        <f t="shared" si="107"/>
        <v>0</v>
      </c>
      <c r="I361" s="46">
        <f t="shared" si="108"/>
        <v>0</v>
      </c>
      <c r="J361" s="47">
        <f t="shared" si="109"/>
      </c>
      <c r="K361" s="43">
        <f t="shared" si="110"/>
        <v>0</v>
      </c>
      <c r="L361" s="43">
        <f t="shared" si="111"/>
        <v>0</v>
      </c>
      <c r="M361" s="43">
        <f t="shared" si="112"/>
        <v>0</v>
      </c>
      <c r="N361" s="43">
        <f t="shared" si="113"/>
        <v>0</v>
      </c>
      <c r="O361" s="43">
        <f t="shared" si="114"/>
        <v>0</v>
      </c>
      <c r="P361" s="43">
        <f t="shared" si="115"/>
        <v>0</v>
      </c>
      <c r="Q361" s="43">
        <f t="shared" si="116"/>
      </c>
      <c r="R361" s="43">
        <f t="shared" si="117"/>
        <v>0</v>
      </c>
      <c r="S361" s="43">
        <f t="shared" si="118"/>
        <v>0</v>
      </c>
      <c r="T361" s="43">
        <f t="shared" si="119"/>
        <v>0</v>
      </c>
      <c r="U361" s="43">
        <v>199</v>
      </c>
      <c r="V361" s="39" t="s">
        <v>727</v>
      </c>
      <c r="W361" s="48" t="str">
        <f>R19960301</f>
        <v>x</v>
      </c>
      <c r="X361" s="48" t="str">
        <f>R19960302</f>
        <v>x</v>
      </c>
      <c r="Y361" s="48" t="str">
        <f>R19960303</f>
        <v>x</v>
      </c>
      <c r="Z361" s="49">
        <f>R19960304</f>
        <v>0</v>
      </c>
    </row>
    <row r="362" spans="1:26" ht="12.75">
      <c r="A362" s="44">
        <f t="shared" si="100"/>
        <v>0</v>
      </c>
      <c r="B362" s="43">
        <f t="shared" si="101"/>
        <v>0</v>
      </c>
      <c r="C362" s="43">
        <f t="shared" si="102"/>
        <v>0</v>
      </c>
      <c r="D362" s="43">
        <f t="shared" si="103"/>
        <v>0</v>
      </c>
      <c r="E362" s="45">
        <f t="shared" si="104"/>
        <v>0</v>
      </c>
      <c r="F362" s="43">
        <f t="shared" si="105"/>
        <v>0</v>
      </c>
      <c r="G362" s="43">
        <f t="shared" si="106"/>
        <v>0</v>
      </c>
      <c r="H362" s="43">
        <f t="shared" si="107"/>
        <v>0</v>
      </c>
      <c r="I362" s="46">
        <f t="shared" si="108"/>
        <v>0</v>
      </c>
      <c r="J362" s="47">
        <f t="shared" si="109"/>
      </c>
      <c r="K362" s="43">
        <f t="shared" si="110"/>
        <v>0</v>
      </c>
      <c r="L362" s="43">
        <f t="shared" si="111"/>
        <v>0</v>
      </c>
      <c r="M362" s="43">
        <f t="shared" si="112"/>
        <v>0</v>
      </c>
      <c r="N362" s="43">
        <f t="shared" si="113"/>
        <v>0</v>
      </c>
      <c r="O362" s="43">
        <f t="shared" si="114"/>
        <v>0</v>
      </c>
      <c r="P362" s="43">
        <f t="shared" si="115"/>
        <v>0</v>
      </c>
      <c r="Q362" s="43">
        <f t="shared" si="116"/>
      </c>
      <c r="R362" s="43">
        <f t="shared" si="117"/>
        <v>0</v>
      </c>
      <c r="S362" s="43">
        <f t="shared" si="118"/>
        <v>0</v>
      </c>
      <c r="T362" s="43">
        <f t="shared" si="119"/>
        <v>0</v>
      </c>
      <c r="U362" s="43">
        <v>199</v>
      </c>
      <c r="V362" s="39" t="s">
        <v>729</v>
      </c>
      <c r="W362" s="48" t="str">
        <f>R19960351</f>
        <v>x</v>
      </c>
      <c r="X362" s="48" t="str">
        <f>R19960352</f>
        <v>x</v>
      </c>
      <c r="Y362" s="48" t="str">
        <f>R19960353</f>
        <v>x</v>
      </c>
      <c r="Z362" s="49">
        <f>R19960354</f>
        <v>0</v>
      </c>
    </row>
    <row r="363" spans="1:26" ht="12.75">
      <c r="A363" s="44">
        <f t="shared" si="100"/>
        <v>0</v>
      </c>
      <c r="B363" s="43">
        <f t="shared" si="101"/>
        <v>0</v>
      </c>
      <c r="C363" s="43">
        <f t="shared" si="102"/>
        <v>0</v>
      </c>
      <c r="D363" s="43">
        <f t="shared" si="103"/>
        <v>0</v>
      </c>
      <c r="E363" s="45">
        <f t="shared" si="104"/>
        <v>0</v>
      </c>
      <c r="F363" s="43">
        <f t="shared" si="105"/>
        <v>0</v>
      </c>
      <c r="G363" s="43">
        <f t="shared" si="106"/>
        <v>0</v>
      </c>
      <c r="H363" s="43">
        <f t="shared" si="107"/>
        <v>0</v>
      </c>
      <c r="I363" s="46">
        <f t="shared" si="108"/>
        <v>0</v>
      </c>
      <c r="J363" s="47">
        <f t="shared" si="109"/>
      </c>
      <c r="K363" s="43">
        <f t="shared" si="110"/>
        <v>0</v>
      </c>
      <c r="L363" s="43">
        <f t="shared" si="111"/>
        <v>0</v>
      </c>
      <c r="M363" s="43">
        <f t="shared" si="112"/>
        <v>0</v>
      </c>
      <c r="N363" s="43">
        <f t="shared" si="113"/>
        <v>0</v>
      </c>
      <c r="O363" s="43">
        <f t="shared" si="114"/>
        <v>0</v>
      </c>
      <c r="P363" s="43">
        <f t="shared" si="115"/>
        <v>0</v>
      </c>
      <c r="Q363" s="43">
        <f t="shared" si="116"/>
      </c>
      <c r="R363" s="43">
        <f t="shared" si="117"/>
        <v>0</v>
      </c>
      <c r="S363" s="43">
        <f t="shared" si="118"/>
        <v>0</v>
      </c>
      <c r="T363" s="43">
        <f t="shared" si="119"/>
        <v>0</v>
      </c>
      <c r="U363" s="43">
        <v>199</v>
      </c>
      <c r="V363" s="39" t="s">
        <v>731</v>
      </c>
      <c r="W363" s="48" t="str">
        <f>R19960401</f>
        <v>x</v>
      </c>
      <c r="X363" s="48" t="str">
        <f>R19960402</f>
        <v>x</v>
      </c>
      <c r="Y363" s="48" t="str">
        <f>R19960403</f>
        <v>x</v>
      </c>
      <c r="Z363" s="49">
        <f>R19960404</f>
        <v>0</v>
      </c>
    </row>
    <row r="364" spans="1:26" ht="12.75">
      <c r="A364" s="44">
        <f t="shared" si="100"/>
        <v>0</v>
      </c>
      <c r="B364" s="43">
        <f t="shared" si="101"/>
        <v>0</v>
      </c>
      <c r="C364" s="43">
        <f t="shared" si="102"/>
        <v>0</v>
      </c>
      <c r="D364" s="43">
        <f t="shared" si="103"/>
        <v>0</v>
      </c>
      <c r="E364" s="45">
        <f t="shared" si="104"/>
        <v>0</v>
      </c>
      <c r="F364" s="43">
        <f t="shared" si="105"/>
        <v>0</v>
      </c>
      <c r="G364" s="43">
        <f t="shared" si="106"/>
        <v>0</v>
      </c>
      <c r="H364" s="43">
        <f t="shared" si="107"/>
        <v>0</v>
      </c>
      <c r="I364" s="46">
        <f t="shared" si="108"/>
        <v>0</v>
      </c>
      <c r="J364" s="47">
        <f t="shared" si="109"/>
      </c>
      <c r="K364" s="43">
        <f t="shared" si="110"/>
        <v>0</v>
      </c>
      <c r="L364" s="43">
        <f t="shared" si="111"/>
        <v>0</v>
      </c>
      <c r="M364" s="43">
        <f t="shared" si="112"/>
        <v>0</v>
      </c>
      <c r="N364" s="43">
        <f t="shared" si="113"/>
        <v>0</v>
      </c>
      <c r="O364" s="43">
        <f t="shared" si="114"/>
        <v>0</v>
      </c>
      <c r="P364" s="43">
        <f t="shared" si="115"/>
        <v>0</v>
      </c>
      <c r="Q364" s="43">
        <f t="shared" si="116"/>
      </c>
      <c r="R364" s="43">
        <f t="shared" si="117"/>
        <v>0</v>
      </c>
      <c r="S364" s="43">
        <f t="shared" si="118"/>
        <v>0</v>
      </c>
      <c r="T364" s="43">
        <f t="shared" si="119"/>
        <v>0</v>
      </c>
      <c r="U364" s="43">
        <v>199</v>
      </c>
      <c r="V364" s="39" t="s">
        <v>733</v>
      </c>
      <c r="W364" s="50">
        <f>R19960451</f>
        <v>0</v>
      </c>
      <c r="X364" s="50">
        <f>R19960452</f>
        <v>0</v>
      </c>
      <c r="Y364" s="48" t="str">
        <f>R19960453</f>
        <v>x</v>
      </c>
      <c r="Z364" s="49">
        <f>R19960454</f>
        <v>0</v>
      </c>
    </row>
    <row r="365" spans="1:26" ht="12.75">
      <c r="A365" s="44">
        <f t="shared" si="100"/>
        <v>0</v>
      </c>
      <c r="B365" s="43">
        <f t="shared" si="101"/>
        <v>0</v>
      </c>
      <c r="C365" s="43">
        <f t="shared" si="102"/>
        <v>0</v>
      </c>
      <c r="D365" s="43">
        <f t="shared" si="103"/>
        <v>0</v>
      </c>
      <c r="E365" s="45">
        <f t="shared" si="104"/>
        <v>0</v>
      </c>
      <c r="F365" s="43">
        <f t="shared" si="105"/>
        <v>0</v>
      </c>
      <c r="G365" s="43">
        <f t="shared" si="106"/>
        <v>0</v>
      </c>
      <c r="H365" s="43">
        <f t="shared" si="107"/>
        <v>0</v>
      </c>
      <c r="I365" s="46">
        <f t="shared" si="108"/>
        <v>0</v>
      </c>
      <c r="J365" s="47">
        <f t="shared" si="109"/>
      </c>
      <c r="K365" s="43">
        <f t="shared" si="110"/>
        <v>0</v>
      </c>
      <c r="L365" s="43">
        <f t="shared" si="111"/>
        <v>0</v>
      </c>
      <c r="M365" s="43">
        <f t="shared" si="112"/>
        <v>0</v>
      </c>
      <c r="N365" s="43">
        <f t="shared" si="113"/>
        <v>0</v>
      </c>
      <c r="O365" s="43">
        <f t="shared" si="114"/>
        <v>0</v>
      </c>
      <c r="P365" s="43">
        <f t="shared" si="115"/>
        <v>0</v>
      </c>
      <c r="Q365" s="43">
        <f t="shared" si="116"/>
      </c>
      <c r="R365" s="43">
        <f t="shared" si="117"/>
        <v>0</v>
      </c>
      <c r="S365" s="43">
        <f t="shared" si="118"/>
        <v>0</v>
      </c>
      <c r="T365" s="43">
        <f t="shared" si="119"/>
        <v>0</v>
      </c>
      <c r="U365" s="43">
        <v>199</v>
      </c>
      <c r="V365" s="39" t="s">
        <v>735</v>
      </c>
      <c r="W365" s="50">
        <f>R19960501</f>
        <v>0</v>
      </c>
      <c r="X365" s="50">
        <f>R19960502</f>
        <v>0</v>
      </c>
      <c r="Y365" s="48" t="str">
        <f>R19960503</f>
        <v>x</v>
      </c>
      <c r="Z365" s="49">
        <f>R19960504</f>
        <v>0</v>
      </c>
    </row>
    <row r="366" spans="1:26" ht="12.75">
      <c r="A366" s="44">
        <f t="shared" si="100"/>
        <v>0</v>
      </c>
      <c r="B366" s="43">
        <f t="shared" si="101"/>
        <v>0</v>
      </c>
      <c r="C366" s="43">
        <f t="shared" si="102"/>
        <v>0</v>
      </c>
      <c r="D366" s="43">
        <f t="shared" si="103"/>
        <v>0</v>
      </c>
      <c r="E366" s="45">
        <f t="shared" si="104"/>
        <v>0</v>
      </c>
      <c r="F366" s="43">
        <f t="shared" si="105"/>
        <v>0</v>
      </c>
      <c r="G366" s="43">
        <f t="shared" si="106"/>
        <v>0</v>
      </c>
      <c r="H366" s="43">
        <f t="shared" si="107"/>
        <v>0</v>
      </c>
      <c r="I366" s="46">
        <f t="shared" si="108"/>
        <v>0</v>
      </c>
      <c r="J366" s="47">
        <f t="shared" si="109"/>
      </c>
      <c r="K366" s="43">
        <f t="shared" si="110"/>
        <v>0</v>
      </c>
      <c r="L366" s="43">
        <f t="shared" si="111"/>
        <v>0</v>
      </c>
      <c r="M366" s="43">
        <f t="shared" si="112"/>
        <v>0</v>
      </c>
      <c r="N366" s="43">
        <f t="shared" si="113"/>
        <v>0</v>
      </c>
      <c r="O366" s="43">
        <f t="shared" si="114"/>
        <v>0</v>
      </c>
      <c r="P366" s="43">
        <f t="shared" si="115"/>
        <v>0</v>
      </c>
      <c r="Q366" s="43">
        <f t="shared" si="116"/>
      </c>
      <c r="R366" s="43">
        <f t="shared" si="117"/>
        <v>0</v>
      </c>
      <c r="S366" s="43">
        <f t="shared" si="118"/>
        <v>0</v>
      </c>
      <c r="T366" s="43">
        <f t="shared" si="119"/>
        <v>0</v>
      </c>
      <c r="U366" s="43">
        <v>199</v>
      </c>
      <c r="V366" s="39" t="s">
        <v>737</v>
      </c>
      <c r="W366" s="50">
        <f>R19960551</f>
        <v>0</v>
      </c>
      <c r="X366" s="50">
        <f>R19960552</f>
        <v>0</v>
      </c>
      <c r="Y366" s="48" t="str">
        <f>R19960553</f>
        <v>x</v>
      </c>
      <c r="Z366" s="49">
        <f>R19960554</f>
        <v>0</v>
      </c>
    </row>
    <row r="367" spans="1:26" ht="12.75">
      <c r="A367" s="44">
        <f t="shared" si="100"/>
        <v>0</v>
      </c>
      <c r="B367" s="43">
        <f t="shared" si="101"/>
        <v>0</v>
      </c>
      <c r="C367" s="43">
        <f t="shared" si="102"/>
        <v>0</v>
      </c>
      <c r="D367" s="43">
        <f t="shared" si="103"/>
        <v>0</v>
      </c>
      <c r="E367" s="45">
        <f t="shared" si="104"/>
        <v>0</v>
      </c>
      <c r="F367" s="43">
        <f t="shared" si="105"/>
        <v>0</v>
      </c>
      <c r="G367" s="43">
        <f t="shared" si="106"/>
        <v>0</v>
      </c>
      <c r="H367" s="43">
        <f t="shared" si="107"/>
        <v>0</v>
      </c>
      <c r="I367" s="46">
        <f t="shared" si="108"/>
        <v>0</v>
      </c>
      <c r="J367" s="47">
        <f t="shared" si="109"/>
      </c>
      <c r="K367" s="43">
        <f t="shared" si="110"/>
        <v>0</v>
      </c>
      <c r="L367" s="43">
        <f t="shared" si="111"/>
        <v>0</v>
      </c>
      <c r="M367" s="43">
        <f t="shared" si="112"/>
        <v>0</v>
      </c>
      <c r="N367" s="43">
        <f t="shared" si="113"/>
        <v>0</v>
      </c>
      <c r="O367" s="43">
        <f t="shared" si="114"/>
        <v>0</v>
      </c>
      <c r="P367" s="43">
        <f t="shared" si="115"/>
        <v>0</v>
      </c>
      <c r="Q367" s="43">
        <f t="shared" si="116"/>
      </c>
      <c r="R367" s="43">
        <f t="shared" si="117"/>
        <v>0</v>
      </c>
      <c r="S367" s="43">
        <f t="shared" si="118"/>
        <v>0</v>
      </c>
      <c r="T367" s="43">
        <f t="shared" si="119"/>
        <v>0</v>
      </c>
      <c r="U367" s="43">
        <v>199</v>
      </c>
      <c r="V367" s="39" t="s">
        <v>739</v>
      </c>
      <c r="W367" s="50">
        <f>R19960601</f>
        <v>0</v>
      </c>
      <c r="X367" s="50">
        <f>R19960602</f>
        <v>0</v>
      </c>
      <c r="Y367" s="48" t="str">
        <f>R19960603</f>
        <v>x</v>
      </c>
      <c r="Z367" s="49">
        <f>R19960604</f>
        <v>0</v>
      </c>
    </row>
    <row r="368" spans="1:26" ht="12.75">
      <c r="A368" s="44">
        <f t="shared" si="100"/>
        <v>0</v>
      </c>
      <c r="B368" s="43">
        <f t="shared" si="101"/>
        <v>0</v>
      </c>
      <c r="C368" s="43">
        <f t="shared" si="102"/>
        <v>0</v>
      </c>
      <c r="D368" s="43">
        <f t="shared" si="103"/>
        <v>0</v>
      </c>
      <c r="E368" s="45">
        <f t="shared" si="104"/>
        <v>0</v>
      </c>
      <c r="F368" s="43">
        <f t="shared" si="105"/>
        <v>0</v>
      </c>
      <c r="G368" s="43">
        <f t="shared" si="106"/>
        <v>0</v>
      </c>
      <c r="H368" s="43">
        <f t="shared" si="107"/>
        <v>0</v>
      </c>
      <c r="I368" s="46">
        <f t="shared" si="108"/>
        <v>0</v>
      </c>
      <c r="J368" s="47">
        <f t="shared" si="109"/>
      </c>
      <c r="K368" s="43">
        <f t="shared" si="110"/>
        <v>0</v>
      </c>
      <c r="L368" s="43">
        <f t="shared" si="111"/>
        <v>0</v>
      </c>
      <c r="M368" s="43">
        <f t="shared" si="112"/>
        <v>0</v>
      </c>
      <c r="N368" s="43">
        <f t="shared" si="113"/>
        <v>0</v>
      </c>
      <c r="O368" s="43">
        <f t="shared" si="114"/>
        <v>0</v>
      </c>
      <c r="P368" s="43">
        <f t="shared" si="115"/>
        <v>0</v>
      </c>
      <c r="Q368" s="43">
        <f t="shared" si="116"/>
      </c>
      <c r="R368" s="43">
        <f t="shared" si="117"/>
        <v>0</v>
      </c>
      <c r="S368" s="43">
        <f t="shared" si="118"/>
        <v>0</v>
      </c>
      <c r="T368" s="43">
        <f t="shared" si="119"/>
        <v>0</v>
      </c>
      <c r="U368" s="43">
        <v>199</v>
      </c>
      <c r="V368" s="39" t="s">
        <v>741</v>
      </c>
      <c r="W368" s="50">
        <f>R19960651</f>
        <v>0</v>
      </c>
      <c r="X368" s="50">
        <f>R19960652</f>
        <v>0</v>
      </c>
      <c r="Y368" s="48" t="str">
        <f>R19960653</f>
        <v>x</v>
      </c>
      <c r="Z368" s="49">
        <f>R19960654</f>
        <v>0</v>
      </c>
    </row>
    <row r="369" spans="1:26" ht="12.75">
      <c r="A369" s="44">
        <f t="shared" si="100"/>
        <v>0</v>
      </c>
      <c r="B369" s="43">
        <f t="shared" si="101"/>
        <v>0</v>
      </c>
      <c r="C369" s="43">
        <f t="shared" si="102"/>
        <v>0</v>
      </c>
      <c r="D369" s="43">
        <f t="shared" si="103"/>
        <v>0</v>
      </c>
      <c r="E369" s="45">
        <f t="shared" si="104"/>
        <v>0</v>
      </c>
      <c r="F369" s="43">
        <f t="shared" si="105"/>
        <v>0</v>
      </c>
      <c r="G369" s="43">
        <f t="shared" si="106"/>
        <v>0</v>
      </c>
      <c r="H369" s="43">
        <f t="shared" si="107"/>
        <v>0</v>
      </c>
      <c r="I369" s="46">
        <f t="shared" si="108"/>
        <v>0</v>
      </c>
      <c r="J369" s="47">
        <f t="shared" si="109"/>
      </c>
      <c r="K369" s="43">
        <f t="shared" si="110"/>
        <v>0</v>
      </c>
      <c r="L369" s="43">
        <f t="shared" si="111"/>
        <v>0</v>
      </c>
      <c r="M369" s="43">
        <f t="shared" si="112"/>
        <v>0</v>
      </c>
      <c r="N369" s="43">
        <f t="shared" si="113"/>
        <v>0</v>
      </c>
      <c r="O369" s="43">
        <f t="shared" si="114"/>
        <v>0</v>
      </c>
      <c r="P369" s="43">
        <f t="shared" si="115"/>
        <v>0</v>
      </c>
      <c r="Q369" s="43">
        <f t="shared" si="116"/>
      </c>
      <c r="R369" s="43">
        <f t="shared" si="117"/>
        <v>0</v>
      </c>
      <c r="S369" s="43">
        <f t="shared" si="118"/>
        <v>0</v>
      </c>
      <c r="T369" s="43">
        <f t="shared" si="119"/>
        <v>0</v>
      </c>
      <c r="U369" s="43">
        <v>199</v>
      </c>
      <c r="V369" s="39" t="s">
        <v>743</v>
      </c>
      <c r="W369" s="50">
        <f>R19960701</f>
        <v>0</v>
      </c>
      <c r="X369" s="50">
        <f>R19960702</f>
        <v>0</v>
      </c>
      <c r="Y369" s="48" t="str">
        <f>R19960703</f>
        <v>x</v>
      </c>
      <c r="Z369" s="49">
        <f>R19960704</f>
        <v>0</v>
      </c>
    </row>
    <row r="370" spans="1:26" ht="12.75">
      <c r="A370" s="44">
        <f t="shared" si="100"/>
        <v>0</v>
      </c>
      <c r="B370" s="43">
        <f t="shared" si="101"/>
        <v>0</v>
      </c>
      <c r="C370" s="43">
        <f t="shared" si="102"/>
        <v>0</v>
      </c>
      <c r="D370" s="43">
        <f t="shared" si="103"/>
        <v>0</v>
      </c>
      <c r="E370" s="45">
        <f t="shared" si="104"/>
        <v>0</v>
      </c>
      <c r="F370" s="43">
        <f t="shared" si="105"/>
        <v>0</v>
      </c>
      <c r="G370" s="43">
        <f t="shared" si="106"/>
        <v>0</v>
      </c>
      <c r="H370" s="43">
        <f t="shared" si="107"/>
        <v>0</v>
      </c>
      <c r="I370" s="46">
        <f t="shared" si="108"/>
        <v>0</v>
      </c>
      <c r="J370" s="47">
        <f t="shared" si="109"/>
      </c>
      <c r="K370" s="43">
        <f t="shared" si="110"/>
        <v>0</v>
      </c>
      <c r="L370" s="43">
        <f t="shared" si="111"/>
        <v>0</v>
      </c>
      <c r="M370" s="43">
        <f t="shared" si="112"/>
        <v>0</v>
      </c>
      <c r="N370" s="43">
        <f t="shared" si="113"/>
        <v>0</v>
      </c>
      <c r="O370" s="43">
        <f t="shared" si="114"/>
        <v>0</v>
      </c>
      <c r="P370" s="43">
        <f t="shared" si="115"/>
        <v>0</v>
      </c>
      <c r="Q370" s="43">
        <f t="shared" si="116"/>
      </c>
      <c r="R370" s="43">
        <f t="shared" si="117"/>
        <v>0</v>
      </c>
      <c r="S370" s="43">
        <f t="shared" si="118"/>
        <v>0</v>
      </c>
      <c r="T370" s="43">
        <f t="shared" si="119"/>
        <v>0</v>
      </c>
      <c r="U370" s="43">
        <v>199</v>
      </c>
      <c r="V370" s="39" t="s">
        <v>745</v>
      </c>
      <c r="W370" s="50">
        <f>R19960751</f>
        <v>0</v>
      </c>
      <c r="X370" s="50">
        <f>R19960752</f>
        <v>0</v>
      </c>
      <c r="Y370" s="48" t="str">
        <f>R19960753</f>
        <v>x</v>
      </c>
      <c r="Z370" s="49">
        <f>R19960754</f>
        <v>0</v>
      </c>
    </row>
    <row r="371" spans="1:26" ht="12.75">
      <c r="A371" s="44">
        <f t="shared" si="100"/>
        <v>0</v>
      </c>
      <c r="B371" s="43">
        <f t="shared" si="101"/>
        <v>0</v>
      </c>
      <c r="C371" s="43">
        <f t="shared" si="102"/>
        <v>0</v>
      </c>
      <c r="D371" s="43">
        <f t="shared" si="103"/>
        <v>0</v>
      </c>
      <c r="E371" s="45">
        <f t="shared" si="104"/>
        <v>0</v>
      </c>
      <c r="F371" s="43">
        <f t="shared" si="105"/>
        <v>0</v>
      </c>
      <c r="G371" s="43">
        <f t="shared" si="106"/>
        <v>0</v>
      </c>
      <c r="H371" s="43">
        <f t="shared" si="107"/>
        <v>0</v>
      </c>
      <c r="I371" s="46">
        <f t="shared" si="108"/>
        <v>0</v>
      </c>
      <c r="J371" s="47">
        <f t="shared" si="109"/>
      </c>
      <c r="K371" s="43">
        <f t="shared" si="110"/>
        <v>0</v>
      </c>
      <c r="L371" s="43">
        <f t="shared" si="111"/>
        <v>0</v>
      </c>
      <c r="M371" s="43">
        <f t="shared" si="112"/>
        <v>0</v>
      </c>
      <c r="N371" s="43">
        <f t="shared" si="113"/>
        <v>0</v>
      </c>
      <c r="O371" s="43">
        <f t="shared" si="114"/>
        <v>0</v>
      </c>
      <c r="P371" s="43">
        <f t="shared" si="115"/>
        <v>0</v>
      </c>
      <c r="Q371" s="43">
        <f t="shared" si="116"/>
      </c>
      <c r="R371" s="43">
        <f t="shared" si="117"/>
        <v>0</v>
      </c>
      <c r="S371" s="43">
        <f t="shared" si="118"/>
        <v>0</v>
      </c>
      <c r="T371" s="43">
        <f t="shared" si="119"/>
        <v>0</v>
      </c>
      <c r="U371" s="43">
        <v>199</v>
      </c>
      <c r="V371" s="39" t="s">
        <v>747</v>
      </c>
      <c r="W371" s="50">
        <f>R19960801</f>
        <v>0</v>
      </c>
      <c r="X371" s="50">
        <f>R19960802</f>
        <v>0</v>
      </c>
      <c r="Y371" s="48" t="str">
        <f>R19960803</f>
        <v>x</v>
      </c>
      <c r="Z371" s="49">
        <f>R19960804</f>
        <v>0</v>
      </c>
    </row>
    <row r="372" spans="1:26" ht="12.75">
      <c r="A372" s="44">
        <f t="shared" si="100"/>
        <v>0</v>
      </c>
      <c r="B372" s="43">
        <f t="shared" si="101"/>
        <v>0</v>
      </c>
      <c r="C372" s="43">
        <f t="shared" si="102"/>
        <v>0</v>
      </c>
      <c r="D372" s="43">
        <f t="shared" si="103"/>
        <v>0</v>
      </c>
      <c r="E372" s="45">
        <f t="shared" si="104"/>
        <v>0</v>
      </c>
      <c r="F372" s="43">
        <f t="shared" si="105"/>
        <v>0</v>
      </c>
      <c r="G372" s="43">
        <f t="shared" si="106"/>
        <v>0</v>
      </c>
      <c r="H372" s="43">
        <f t="shared" si="107"/>
        <v>0</v>
      </c>
      <c r="I372" s="46">
        <f t="shared" si="108"/>
        <v>0</v>
      </c>
      <c r="J372" s="47">
        <f t="shared" si="109"/>
      </c>
      <c r="K372" s="43">
        <f t="shared" si="110"/>
        <v>0</v>
      </c>
      <c r="L372" s="43">
        <f t="shared" si="111"/>
        <v>0</v>
      </c>
      <c r="M372" s="43">
        <f t="shared" si="112"/>
        <v>0</v>
      </c>
      <c r="N372" s="43">
        <f t="shared" si="113"/>
        <v>0</v>
      </c>
      <c r="O372" s="43">
        <f t="shared" si="114"/>
        <v>0</v>
      </c>
      <c r="P372" s="43">
        <f t="shared" si="115"/>
        <v>0</v>
      </c>
      <c r="Q372" s="43">
        <f t="shared" si="116"/>
      </c>
      <c r="R372" s="43">
        <f t="shared" si="117"/>
        <v>0</v>
      </c>
      <c r="S372" s="43">
        <f t="shared" si="118"/>
        <v>0</v>
      </c>
      <c r="T372" s="43">
        <f t="shared" si="119"/>
        <v>0</v>
      </c>
      <c r="U372" s="43">
        <v>199</v>
      </c>
      <c r="V372" s="39" t="s">
        <v>749</v>
      </c>
      <c r="W372" s="50">
        <f>R19960851</f>
        <v>0</v>
      </c>
      <c r="X372" s="50">
        <f>R19960852</f>
        <v>0</v>
      </c>
      <c r="Y372" s="48" t="str">
        <f>R19960853</f>
        <v>x</v>
      </c>
      <c r="Z372" s="49">
        <f>R19960854</f>
        <v>0</v>
      </c>
    </row>
    <row r="373" spans="1:26" ht="12.75">
      <c r="A373" s="44">
        <f t="shared" si="100"/>
        <v>0</v>
      </c>
      <c r="B373" s="43">
        <f t="shared" si="101"/>
        <v>0</v>
      </c>
      <c r="C373" s="43">
        <f t="shared" si="102"/>
        <v>0</v>
      </c>
      <c r="D373" s="43">
        <f t="shared" si="103"/>
        <v>0</v>
      </c>
      <c r="E373" s="45">
        <f t="shared" si="104"/>
        <v>0</v>
      </c>
      <c r="F373" s="43">
        <f t="shared" si="105"/>
        <v>0</v>
      </c>
      <c r="G373" s="43">
        <f t="shared" si="106"/>
        <v>0</v>
      </c>
      <c r="H373" s="43">
        <f t="shared" si="107"/>
        <v>0</v>
      </c>
      <c r="I373" s="46">
        <f t="shared" si="108"/>
        <v>0</v>
      </c>
      <c r="J373" s="47">
        <f t="shared" si="109"/>
      </c>
      <c r="K373" s="43">
        <f t="shared" si="110"/>
        <v>0</v>
      </c>
      <c r="L373" s="43">
        <f t="shared" si="111"/>
        <v>0</v>
      </c>
      <c r="M373" s="43">
        <f t="shared" si="112"/>
        <v>0</v>
      </c>
      <c r="N373" s="43">
        <f t="shared" si="113"/>
        <v>0</v>
      </c>
      <c r="O373" s="43">
        <f t="shared" si="114"/>
        <v>0</v>
      </c>
      <c r="P373" s="43">
        <f t="shared" si="115"/>
        <v>0</v>
      </c>
      <c r="Q373" s="43">
        <f t="shared" si="116"/>
      </c>
      <c r="R373" s="43">
        <f t="shared" si="117"/>
        <v>0</v>
      </c>
      <c r="S373" s="43">
        <f t="shared" si="118"/>
        <v>0</v>
      </c>
      <c r="T373" s="43">
        <f t="shared" si="119"/>
        <v>0</v>
      </c>
      <c r="U373" s="43">
        <v>199</v>
      </c>
      <c r="V373" s="39" t="s">
        <v>751</v>
      </c>
      <c r="W373" s="50">
        <f>R19960901</f>
        <v>0</v>
      </c>
      <c r="X373" s="50">
        <f>R19960902</f>
        <v>0</v>
      </c>
      <c r="Y373" s="48" t="str">
        <f>R19960903</f>
        <v>x</v>
      </c>
      <c r="Z373" s="49">
        <f>R19960904</f>
        <v>0</v>
      </c>
    </row>
    <row r="374" spans="1:26" ht="12.75">
      <c r="A374" s="44">
        <f t="shared" si="100"/>
        <v>0</v>
      </c>
      <c r="B374" s="43">
        <f t="shared" si="101"/>
        <v>0</v>
      </c>
      <c r="C374" s="43">
        <f t="shared" si="102"/>
        <v>0</v>
      </c>
      <c r="D374" s="43">
        <f t="shared" si="103"/>
        <v>0</v>
      </c>
      <c r="E374" s="45">
        <f t="shared" si="104"/>
        <v>0</v>
      </c>
      <c r="F374" s="43">
        <f t="shared" si="105"/>
        <v>0</v>
      </c>
      <c r="G374" s="43">
        <f t="shared" si="106"/>
        <v>0</v>
      </c>
      <c r="H374" s="43">
        <f t="shared" si="107"/>
        <v>0</v>
      </c>
      <c r="I374" s="46">
        <f t="shared" si="108"/>
        <v>0</v>
      </c>
      <c r="J374" s="47">
        <f t="shared" si="109"/>
      </c>
      <c r="K374" s="43">
        <f t="shared" si="110"/>
        <v>0</v>
      </c>
      <c r="L374" s="43">
        <f t="shared" si="111"/>
        <v>0</v>
      </c>
      <c r="M374" s="43">
        <f t="shared" si="112"/>
        <v>0</v>
      </c>
      <c r="N374" s="43">
        <f t="shared" si="113"/>
        <v>0</v>
      </c>
      <c r="O374" s="43">
        <f t="shared" si="114"/>
        <v>0</v>
      </c>
      <c r="P374" s="43">
        <f t="shared" si="115"/>
        <v>0</v>
      </c>
      <c r="Q374" s="43">
        <f t="shared" si="116"/>
      </c>
      <c r="R374" s="43">
        <f t="shared" si="117"/>
        <v>0</v>
      </c>
      <c r="S374" s="43">
        <f t="shared" si="118"/>
        <v>0</v>
      </c>
      <c r="T374" s="43">
        <f t="shared" si="119"/>
        <v>0</v>
      </c>
      <c r="U374" s="43">
        <v>199</v>
      </c>
      <c r="V374" s="39" t="s">
        <v>753</v>
      </c>
      <c r="W374" s="50">
        <f>R19960951</f>
        <v>0</v>
      </c>
      <c r="X374" s="50">
        <f>R19960952</f>
        <v>0</v>
      </c>
      <c r="Y374" s="48" t="str">
        <f>R19960953</f>
        <v>x</v>
      </c>
      <c r="Z374" s="49">
        <f>R19960954</f>
        <v>0</v>
      </c>
    </row>
    <row r="375" spans="1:26" ht="12.75">
      <c r="A375" s="44">
        <f t="shared" si="100"/>
        <v>0</v>
      </c>
      <c r="B375" s="43">
        <f t="shared" si="101"/>
        <v>0</v>
      </c>
      <c r="C375" s="43">
        <f t="shared" si="102"/>
        <v>0</v>
      </c>
      <c r="D375" s="43">
        <f t="shared" si="103"/>
        <v>0</v>
      </c>
      <c r="E375" s="45">
        <f t="shared" si="104"/>
        <v>0</v>
      </c>
      <c r="F375" s="43">
        <f t="shared" si="105"/>
        <v>0</v>
      </c>
      <c r="G375" s="43">
        <f t="shared" si="106"/>
        <v>0</v>
      </c>
      <c r="H375" s="43">
        <f t="shared" si="107"/>
        <v>0</v>
      </c>
      <c r="I375" s="46">
        <f t="shared" si="108"/>
        <v>0</v>
      </c>
      <c r="J375" s="47">
        <f t="shared" si="109"/>
      </c>
      <c r="K375" s="43">
        <f t="shared" si="110"/>
        <v>0</v>
      </c>
      <c r="L375" s="43">
        <f t="shared" si="111"/>
        <v>0</v>
      </c>
      <c r="M375" s="43">
        <f t="shared" si="112"/>
        <v>0</v>
      </c>
      <c r="N375" s="43">
        <f t="shared" si="113"/>
        <v>0</v>
      </c>
      <c r="O375" s="43">
        <f t="shared" si="114"/>
        <v>0</v>
      </c>
      <c r="P375" s="43">
        <f t="shared" si="115"/>
        <v>0</v>
      </c>
      <c r="Q375" s="43">
        <f t="shared" si="116"/>
      </c>
      <c r="R375" s="43">
        <f t="shared" si="117"/>
        <v>0</v>
      </c>
      <c r="S375" s="43">
        <f t="shared" si="118"/>
        <v>0</v>
      </c>
      <c r="T375" s="43">
        <f t="shared" si="119"/>
        <v>0</v>
      </c>
      <c r="U375" s="43">
        <v>199</v>
      </c>
      <c r="V375" s="39" t="s">
        <v>755</v>
      </c>
      <c r="W375" s="48" t="str">
        <f>R19961001</f>
        <v>x</v>
      </c>
      <c r="X375" s="48" t="str">
        <f>R19961002</f>
        <v>x</v>
      </c>
      <c r="Y375" s="48" t="str">
        <f>R19961003</f>
        <v>x</v>
      </c>
      <c r="Z375" s="49">
        <f>R19961004</f>
        <v>0</v>
      </c>
    </row>
    <row r="376" spans="1:26" ht="12.75">
      <c r="A376" s="44">
        <f t="shared" si="100"/>
        <v>0</v>
      </c>
      <c r="B376" s="43">
        <f t="shared" si="101"/>
        <v>0</v>
      </c>
      <c r="C376" s="43">
        <f t="shared" si="102"/>
        <v>0</v>
      </c>
      <c r="D376" s="43">
        <f t="shared" si="103"/>
        <v>0</v>
      </c>
      <c r="E376" s="45">
        <f t="shared" si="104"/>
        <v>0</v>
      </c>
      <c r="F376" s="43">
        <f t="shared" si="105"/>
        <v>0</v>
      </c>
      <c r="G376" s="43">
        <f t="shared" si="106"/>
        <v>0</v>
      </c>
      <c r="H376" s="43">
        <f t="shared" si="107"/>
        <v>0</v>
      </c>
      <c r="I376" s="46">
        <f t="shared" si="108"/>
        <v>0</v>
      </c>
      <c r="J376" s="47">
        <f t="shared" si="109"/>
      </c>
      <c r="K376" s="43">
        <f t="shared" si="110"/>
        <v>0</v>
      </c>
      <c r="L376" s="43">
        <f t="shared" si="111"/>
        <v>0</v>
      </c>
      <c r="M376" s="43">
        <f t="shared" si="112"/>
        <v>0</v>
      </c>
      <c r="N376" s="43">
        <f t="shared" si="113"/>
        <v>0</v>
      </c>
      <c r="O376" s="43">
        <f t="shared" si="114"/>
        <v>0</v>
      </c>
      <c r="P376" s="43">
        <f t="shared" si="115"/>
        <v>0</v>
      </c>
      <c r="Q376" s="43">
        <f t="shared" si="116"/>
      </c>
      <c r="R376" s="43">
        <f t="shared" si="117"/>
        <v>0</v>
      </c>
      <c r="S376" s="43">
        <f t="shared" si="118"/>
        <v>0</v>
      </c>
      <c r="T376" s="43">
        <f t="shared" si="119"/>
        <v>0</v>
      </c>
      <c r="U376" s="43">
        <v>199</v>
      </c>
      <c r="V376" s="39" t="s">
        <v>757</v>
      </c>
      <c r="W376" s="48" t="str">
        <f>R19961051</f>
        <v>x</v>
      </c>
      <c r="X376" s="48" t="str">
        <f>R19961052</f>
        <v>x</v>
      </c>
      <c r="Y376" s="48" t="str">
        <f>R19961053</f>
        <v>x</v>
      </c>
      <c r="Z376" s="49">
        <f>R19961054</f>
        <v>0</v>
      </c>
    </row>
    <row r="377" spans="1:26" ht="12.75">
      <c r="A377" s="44">
        <f t="shared" si="100"/>
        <v>0</v>
      </c>
      <c r="B377" s="43">
        <f t="shared" si="101"/>
        <v>0</v>
      </c>
      <c r="C377" s="43">
        <f t="shared" si="102"/>
        <v>0</v>
      </c>
      <c r="D377" s="43">
        <f t="shared" si="103"/>
        <v>0</v>
      </c>
      <c r="E377" s="45">
        <f t="shared" si="104"/>
        <v>0</v>
      </c>
      <c r="F377" s="43">
        <f t="shared" si="105"/>
        <v>0</v>
      </c>
      <c r="G377" s="43">
        <f t="shared" si="106"/>
        <v>0</v>
      </c>
      <c r="H377" s="43">
        <f t="shared" si="107"/>
        <v>0</v>
      </c>
      <c r="I377" s="46">
        <f t="shared" si="108"/>
        <v>0</v>
      </c>
      <c r="J377" s="47">
        <f t="shared" si="109"/>
      </c>
      <c r="K377" s="43">
        <f t="shared" si="110"/>
        <v>0</v>
      </c>
      <c r="L377" s="43">
        <f t="shared" si="111"/>
        <v>0</v>
      </c>
      <c r="M377" s="43">
        <f t="shared" si="112"/>
        <v>0</v>
      </c>
      <c r="N377" s="43">
        <f t="shared" si="113"/>
        <v>0</v>
      </c>
      <c r="O377" s="43">
        <f t="shared" si="114"/>
        <v>0</v>
      </c>
      <c r="P377" s="43">
        <f t="shared" si="115"/>
        <v>0</v>
      </c>
      <c r="Q377" s="43">
        <f t="shared" si="116"/>
      </c>
      <c r="R377" s="43">
        <f t="shared" si="117"/>
        <v>0</v>
      </c>
      <c r="S377" s="43">
        <f t="shared" si="118"/>
        <v>0</v>
      </c>
      <c r="T377" s="43">
        <f t="shared" si="119"/>
        <v>0</v>
      </c>
      <c r="U377" s="43">
        <v>199</v>
      </c>
      <c r="V377" s="39" t="s">
        <v>759</v>
      </c>
      <c r="W377" s="48" t="str">
        <f>R19961101</f>
        <v>x</v>
      </c>
      <c r="X377" s="48" t="str">
        <f>R19961102</f>
        <v>x</v>
      </c>
      <c r="Y377" s="48" t="str">
        <f>R19961103</f>
        <v>x</v>
      </c>
      <c r="Z377" s="49">
        <f>R19961104</f>
        <v>0</v>
      </c>
    </row>
    <row r="378" spans="1:26" ht="12.75">
      <c r="A378" s="44">
        <f t="shared" si="100"/>
        <v>0</v>
      </c>
      <c r="B378" s="43">
        <f t="shared" si="101"/>
        <v>0</v>
      </c>
      <c r="C378" s="43">
        <f t="shared" si="102"/>
        <v>0</v>
      </c>
      <c r="D378" s="43">
        <f t="shared" si="103"/>
        <v>0</v>
      </c>
      <c r="E378" s="45">
        <f t="shared" si="104"/>
        <v>0</v>
      </c>
      <c r="F378" s="43">
        <f t="shared" si="105"/>
        <v>0</v>
      </c>
      <c r="G378" s="43">
        <f t="shared" si="106"/>
        <v>0</v>
      </c>
      <c r="H378" s="43">
        <f t="shared" si="107"/>
        <v>0</v>
      </c>
      <c r="I378" s="46">
        <f t="shared" si="108"/>
        <v>0</v>
      </c>
      <c r="J378" s="47">
        <f t="shared" si="109"/>
      </c>
      <c r="K378" s="43">
        <f t="shared" si="110"/>
        <v>0</v>
      </c>
      <c r="L378" s="43">
        <f t="shared" si="111"/>
        <v>0</v>
      </c>
      <c r="M378" s="43">
        <f t="shared" si="112"/>
        <v>0</v>
      </c>
      <c r="N378" s="43">
        <f t="shared" si="113"/>
        <v>0</v>
      </c>
      <c r="O378" s="43">
        <f t="shared" si="114"/>
        <v>0</v>
      </c>
      <c r="P378" s="43">
        <f t="shared" si="115"/>
        <v>0</v>
      </c>
      <c r="Q378" s="43">
        <f t="shared" si="116"/>
      </c>
      <c r="R378" s="43">
        <f t="shared" si="117"/>
        <v>0</v>
      </c>
      <c r="S378" s="43">
        <f t="shared" si="118"/>
        <v>0</v>
      </c>
      <c r="T378" s="43">
        <f t="shared" si="119"/>
        <v>0</v>
      </c>
      <c r="U378" s="43">
        <v>199</v>
      </c>
      <c r="V378" s="39" t="s">
        <v>761</v>
      </c>
      <c r="W378" s="48" t="str">
        <f>R19961151</f>
        <v>x</v>
      </c>
      <c r="X378" s="48" t="str">
        <f>R19961152</f>
        <v>x</v>
      </c>
      <c r="Y378" s="48" t="str">
        <f>R19961153</f>
        <v>x</v>
      </c>
      <c r="Z378" s="49">
        <f>R19961154</f>
        <v>0</v>
      </c>
    </row>
    <row r="379" spans="1:26" ht="12.75">
      <c r="A379" s="44">
        <f t="shared" si="100"/>
        <v>0</v>
      </c>
      <c r="B379" s="43">
        <f t="shared" si="101"/>
        <v>0</v>
      </c>
      <c r="C379" s="43">
        <f t="shared" si="102"/>
        <v>0</v>
      </c>
      <c r="D379" s="43">
        <f t="shared" si="103"/>
        <v>0</v>
      </c>
      <c r="E379" s="45">
        <f t="shared" si="104"/>
        <v>0</v>
      </c>
      <c r="F379" s="43">
        <f t="shared" si="105"/>
        <v>0</v>
      </c>
      <c r="G379" s="43">
        <f t="shared" si="106"/>
        <v>0</v>
      </c>
      <c r="H379" s="43">
        <f t="shared" si="107"/>
        <v>0</v>
      </c>
      <c r="I379" s="46">
        <f t="shared" si="108"/>
        <v>0</v>
      </c>
      <c r="J379" s="47">
        <f t="shared" si="109"/>
      </c>
      <c r="K379" s="43">
        <f t="shared" si="110"/>
        <v>0</v>
      </c>
      <c r="L379" s="43">
        <f t="shared" si="111"/>
        <v>0</v>
      </c>
      <c r="M379" s="43">
        <f t="shared" si="112"/>
        <v>0</v>
      </c>
      <c r="N379" s="43">
        <f t="shared" si="113"/>
        <v>0</v>
      </c>
      <c r="O379" s="43">
        <f t="shared" si="114"/>
        <v>0</v>
      </c>
      <c r="P379" s="43">
        <f t="shared" si="115"/>
        <v>0</v>
      </c>
      <c r="Q379" s="43">
        <f t="shared" si="116"/>
      </c>
      <c r="R379" s="43">
        <f t="shared" si="117"/>
        <v>0</v>
      </c>
      <c r="S379" s="43">
        <f t="shared" si="118"/>
        <v>0</v>
      </c>
      <c r="T379" s="43">
        <f t="shared" si="119"/>
        <v>0</v>
      </c>
      <c r="U379" s="43">
        <v>199</v>
      </c>
      <c r="V379" s="39" t="s">
        <v>763</v>
      </c>
      <c r="W379" s="50">
        <f>R19961201</f>
        <v>0</v>
      </c>
      <c r="X379" s="50">
        <f>R19961202</f>
        <v>0</v>
      </c>
      <c r="Y379" s="48" t="str">
        <f>R19961203</f>
        <v>x</v>
      </c>
      <c r="Z379" s="49">
        <f>R19961204</f>
        <v>0</v>
      </c>
    </row>
    <row r="380" spans="1:26" ht="12.75">
      <c r="A380" s="44">
        <f t="shared" si="100"/>
        <v>0</v>
      </c>
      <c r="B380" s="43">
        <f t="shared" si="101"/>
        <v>0</v>
      </c>
      <c r="C380" s="43">
        <f t="shared" si="102"/>
        <v>0</v>
      </c>
      <c r="D380" s="43">
        <f t="shared" si="103"/>
        <v>0</v>
      </c>
      <c r="E380" s="45">
        <f t="shared" si="104"/>
        <v>0</v>
      </c>
      <c r="F380" s="43">
        <f t="shared" si="105"/>
        <v>0</v>
      </c>
      <c r="G380" s="43">
        <f t="shared" si="106"/>
        <v>0</v>
      </c>
      <c r="H380" s="43">
        <f t="shared" si="107"/>
        <v>0</v>
      </c>
      <c r="I380" s="46">
        <f t="shared" si="108"/>
        <v>0</v>
      </c>
      <c r="J380" s="47">
        <f t="shared" si="109"/>
      </c>
      <c r="K380" s="43">
        <f t="shared" si="110"/>
        <v>0</v>
      </c>
      <c r="L380" s="43">
        <f t="shared" si="111"/>
        <v>0</v>
      </c>
      <c r="M380" s="43">
        <f t="shared" si="112"/>
        <v>0</v>
      </c>
      <c r="N380" s="43">
        <f t="shared" si="113"/>
        <v>0</v>
      </c>
      <c r="O380" s="43">
        <f t="shared" si="114"/>
        <v>0</v>
      </c>
      <c r="P380" s="43">
        <f t="shared" si="115"/>
        <v>0</v>
      </c>
      <c r="Q380" s="43">
        <f t="shared" si="116"/>
      </c>
      <c r="R380" s="43">
        <f t="shared" si="117"/>
        <v>0</v>
      </c>
      <c r="S380" s="43">
        <f t="shared" si="118"/>
        <v>0</v>
      </c>
      <c r="T380" s="43">
        <f t="shared" si="119"/>
        <v>0</v>
      </c>
      <c r="U380" s="43">
        <v>199</v>
      </c>
      <c r="V380" s="39" t="s">
        <v>765</v>
      </c>
      <c r="W380" s="50">
        <f>R19962001</f>
        <v>0</v>
      </c>
      <c r="X380" s="50">
        <f>R19962002</f>
        <v>0</v>
      </c>
      <c r="Y380" s="48" t="str">
        <f>R19962003</f>
        <v>x</v>
      </c>
      <c r="Z380" s="49">
        <f>R19962004</f>
        <v>0</v>
      </c>
    </row>
    <row r="381" spans="1:26" ht="12.75">
      <c r="A381" s="44">
        <f t="shared" si="100"/>
        <v>0</v>
      </c>
      <c r="B381" s="43">
        <f t="shared" si="101"/>
        <v>0</v>
      </c>
      <c r="C381" s="43">
        <f t="shared" si="102"/>
        <v>0</v>
      </c>
      <c r="D381" s="43">
        <f t="shared" si="103"/>
        <v>0</v>
      </c>
      <c r="E381" s="45">
        <f t="shared" si="104"/>
        <v>0</v>
      </c>
      <c r="F381" s="43">
        <f t="shared" si="105"/>
        <v>0</v>
      </c>
      <c r="G381" s="43">
        <f t="shared" si="106"/>
        <v>0</v>
      </c>
      <c r="H381" s="43">
        <f t="shared" si="107"/>
        <v>0</v>
      </c>
      <c r="I381" s="46">
        <f t="shared" si="108"/>
        <v>0</v>
      </c>
      <c r="J381" s="47">
        <f t="shared" si="109"/>
      </c>
      <c r="K381" s="43">
        <f t="shared" si="110"/>
        <v>0</v>
      </c>
      <c r="L381" s="43">
        <f t="shared" si="111"/>
        <v>0</v>
      </c>
      <c r="M381" s="43">
        <f t="shared" si="112"/>
        <v>0</v>
      </c>
      <c r="N381" s="43">
        <f t="shared" si="113"/>
        <v>0</v>
      </c>
      <c r="O381" s="43">
        <f t="shared" si="114"/>
        <v>0</v>
      </c>
      <c r="P381" s="43">
        <f t="shared" si="115"/>
        <v>0</v>
      </c>
      <c r="Q381" s="43">
        <f t="shared" si="116"/>
      </c>
      <c r="R381" s="43">
        <f t="shared" si="117"/>
        <v>0</v>
      </c>
      <c r="S381" s="43">
        <f t="shared" si="118"/>
        <v>0</v>
      </c>
      <c r="T381" s="43">
        <f t="shared" si="119"/>
        <v>0</v>
      </c>
      <c r="U381" s="43">
        <v>199</v>
      </c>
      <c r="V381" s="39" t="s">
        <v>767</v>
      </c>
      <c r="W381" s="50">
        <f>R19962051</f>
        <v>0</v>
      </c>
      <c r="X381" s="50">
        <f>R19962052</f>
        <v>0</v>
      </c>
      <c r="Y381" s="48" t="str">
        <f>R19962053</f>
        <v>x</v>
      </c>
      <c r="Z381" s="49">
        <f>R19962054</f>
        <v>0</v>
      </c>
    </row>
    <row r="382" spans="1:26" ht="12.75">
      <c r="A382" s="44">
        <f t="shared" si="100"/>
        <v>0</v>
      </c>
      <c r="B382" s="43">
        <f t="shared" si="101"/>
        <v>0</v>
      </c>
      <c r="C382" s="43">
        <f t="shared" si="102"/>
        <v>0</v>
      </c>
      <c r="D382" s="43">
        <f t="shared" si="103"/>
        <v>0</v>
      </c>
      <c r="E382" s="45">
        <f t="shared" si="104"/>
        <v>0</v>
      </c>
      <c r="F382" s="43">
        <f t="shared" si="105"/>
        <v>0</v>
      </c>
      <c r="G382" s="43">
        <f t="shared" si="106"/>
        <v>0</v>
      </c>
      <c r="H382" s="43">
        <f t="shared" si="107"/>
        <v>0</v>
      </c>
      <c r="I382" s="46">
        <f t="shared" si="108"/>
        <v>0</v>
      </c>
      <c r="J382" s="47">
        <f t="shared" si="109"/>
      </c>
      <c r="K382" s="43">
        <f t="shared" si="110"/>
        <v>0</v>
      </c>
      <c r="L382" s="43">
        <f t="shared" si="111"/>
        <v>0</v>
      </c>
      <c r="M382" s="43">
        <f t="shared" si="112"/>
        <v>0</v>
      </c>
      <c r="N382" s="43">
        <f t="shared" si="113"/>
        <v>0</v>
      </c>
      <c r="O382" s="43">
        <f t="shared" si="114"/>
        <v>0</v>
      </c>
      <c r="P382" s="43">
        <f t="shared" si="115"/>
        <v>0</v>
      </c>
      <c r="Q382" s="43">
        <f t="shared" si="116"/>
      </c>
      <c r="R382" s="43">
        <f t="shared" si="117"/>
        <v>0</v>
      </c>
      <c r="S382" s="43">
        <f t="shared" si="118"/>
        <v>0</v>
      </c>
      <c r="T382" s="43">
        <f t="shared" si="119"/>
        <v>0</v>
      </c>
      <c r="U382" s="43">
        <v>199</v>
      </c>
      <c r="V382" s="39" t="s">
        <v>769</v>
      </c>
      <c r="W382" s="50">
        <f>R19962101</f>
        <v>0</v>
      </c>
      <c r="X382" s="50">
        <f>R19962102</f>
        <v>0</v>
      </c>
      <c r="Y382" s="48" t="str">
        <f>R19962103</f>
        <v>x</v>
      </c>
      <c r="Z382" s="49">
        <f>R19962104</f>
        <v>0</v>
      </c>
    </row>
    <row r="383" spans="1:26" ht="12.75">
      <c r="A383" s="44">
        <f t="shared" si="100"/>
        <v>0</v>
      </c>
      <c r="B383" s="43">
        <f t="shared" si="101"/>
        <v>0</v>
      </c>
      <c r="C383" s="43">
        <f t="shared" si="102"/>
        <v>0</v>
      </c>
      <c r="D383" s="43">
        <f t="shared" si="103"/>
        <v>0</v>
      </c>
      <c r="E383" s="45">
        <f t="shared" si="104"/>
        <v>0</v>
      </c>
      <c r="F383" s="43">
        <f t="shared" si="105"/>
        <v>0</v>
      </c>
      <c r="G383" s="43">
        <f t="shared" si="106"/>
        <v>0</v>
      </c>
      <c r="H383" s="43">
        <f t="shared" si="107"/>
        <v>0</v>
      </c>
      <c r="I383" s="46">
        <f t="shared" si="108"/>
        <v>0</v>
      </c>
      <c r="J383" s="47">
        <f t="shared" si="109"/>
      </c>
      <c r="K383" s="43">
        <f t="shared" si="110"/>
        <v>0</v>
      </c>
      <c r="L383" s="43">
        <f t="shared" si="111"/>
        <v>0</v>
      </c>
      <c r="M383" s="43">
        <f t="shared" si="112"/>
        <v>0</v>
      </c>
      <c r="N383" s="43">
        <f t="shared" si="113"/>
        <v>0</v>
      </c>
      <c r="O383" s="43">
        <f t="shared" si="114"/>
        <v>0</v>
      </c>
      <c r="P383" s="43">
        <f t="shared" si="115"/>
        <v>0</v>
      </c>
      <c r="Q383" s="43">
        <f t="shared" si="116"/>
      </c>
      <c r="R383" s="43">
        <f t="shared" si="117"/>
        <v>0</v>
      </c>
      <c r="S383" s="43">
        <f t="shared" si="118"/>
        <v>0</v>
      </c>
      <c r="T383" s="43">
        <f t="shared" si="119"/>
        <v>0</v>
      </c>
      <c r="U383" s="43">
        <v>199</v>
      </c>
      <c r="V383" s="39" t="s">
        <v>771</v>
      </c>
      <c r="W383" s="50">
        <f>R19962151</f>
        <v>0</v>
      </c>
      <c r="X383" s="50">
        <f>R19962152</f>
        <v>0</v>
      </c>
      <c r="Y383" s="48" t="str">
        <f>R19962153</f>
        <v>x</v>
      </c>
      <c r="Z383" s="49">
        <f>R19962154</f>
        <v>0</v>
      </c>
    </row>
    <row r="384" spans="1:26" ht="12.75">
      <c r="A384" s="44">
        <f t="shared" si="100"/>
        <v>0</v>
      </c>
      <c r="B384" s="43">
        <f t="shared" si="101"/>
        <v>0</v>
      </c>
      <c r="C384" s="43">
        <f t="shared" si="102"/>
        <v>0</v>
      </c>
      <c r="D384" s="43">
        <f t="shared" si="103"/>
        <v>0</v>
      </c>
      <c r="E384" s="45">
        <f t="shared" si="104"/>
        <v>0</v>
      </c>
      <c r="F384" s="43">
        <f t="shared" si="105"/>
        <v>0</v>
      </c>
      <c r="G384" s="43">
        <f t="shared" si="106"/>
        <v>0</v>
      </c>
      <c r="H384" s="43">
        <f t="shared" si="107"/>
        <v>0</v>
      </c>
      <c r="I384" s="46">
        <f t="shared" si="108"/>
        <v>0</v>
      </c>
      <c r="J384" s="47">
        <f t="shared" si="109"/>
      </c>
      <c r="K384" s="43">
        <f t="shared" si="110"/>
        <v>0</v>
      </c>
      <c r="L384" s="43">
        <f t="shared" si="111"/>
        <v>0</v>
      </c>
      <c r="M384" s="43">
        <f t="shared" si="112"/>
        <v>0</v>
      </c>
      <c r="N384" s="43">
        <f t="shared" si="113"/>
        <v>0</v>
      </c>
      <c r="O384" s="43">
        <f t="shared" si="114"/>
        <v>0</v>
      </c>
      <c r="P384" s="43">
        <f t="shared" si="115"/>
        <v>0</v>
      </c>
      <c r="Q384" s="43">
        <f t="shared" si="116"/>
      </c>
      <c r="R384" s="43">
        <f t="shared" si="117"/>
        <v>0</v>
      </c>
      <c r="S384" s="43">
        <f t="shared" si="118"/>
        <v>0</v>
      </c>
      <c r="T384" s="43">
        <f t="shared" si="119"/>
        <v>0</v>
      </c>
      <c r="U384" s="43">
        <v>199</v>
      </c>
      <c r="V384" s="39" t="s">
        <v>773</v>
      </c>
      <c r="W384" s="50">
        <f>R19962201</f>
        <v>0</v>
      </c>
      <c r="X384" s="50">
        <f>R19962202</f>
        <v>0</v>
      </c>
      <c r="Y384" s="48" t="str">
        <f>R19962203</f>
        <v>x</v>
      </c>
      <c r="Z384" s="49">
        <f>R19962204</f>
        <v>0</v>
      </c>
    </row>
    <row r="385" spans="1:26" ht="12.75">
      <c r="A385" s="44">
        <f t="shared" si="100"/>
        <v>0</v>
      </c>
      <c r="B385" s="43">
        <f t="shared" si="101"/>
        <v>0</v>
      </c>
      <c r="C385" s="43">
        <f t="shared" si="102"/>
        <v>0</v>
      </c>
      <c r="D385" s="43">
        <f t="shared" si="103"/>
        <v>0</v>
      </c>
      <c r="E385" s="45">
        <f t="shared" si="104"/>
        <v>0</v>
      </c>
      <c r="F385" s="43">
        <f t="shared" si="105"/>
        <v>0</v>
      </c>
      <c r="G385" s="43">
        <f t="shared" si="106"/>
        <v>0</v>
      </c>
      <c r="H385" s="43">
        <f t="shared" si="107"/>
        <v>0</v>
      </c>
      <c r="I385" s="46">
        <f t="shared" si="108"/>
        <v>0</v>
      </c>
      <c r="J385" s="47">
        <f t="shared" si="109"/>
      </c>
      <c r="K385" s="43">
        <f t="shared" si="110"/>
        <v>0</v>
      </c>
      <c r="L385" s="43">
        <f t="shared" si="111"/>
        <v>0</v>
      </c>
      <c r="M385" s="43">
        <f t="shared" si="112"/>
        <v>0</v>
      </c>
      <c r="N385" s="43">
        <f t="shared" si="113"/>
        <v>0</v>
      </c>
      <c r="O385" s="43">
        <f t="shared" si="114"/>
        <v>0</v>
      </c>
      <c r="P385" s="43">
        <f t="shared" si="115"/>
        <v>0</v>
      </c>
      <c r="Q385" s="43">
        <f t="shared" si="116"/>
      </c>
      <c r="R385" s="43">
        <f t="shared" si="117"/>
        <v>0</v>
      </c>
      <c r="S385" s="43">
        <f t="shared" si="118"/>
        <v>0</v>
      </c>
      <c r="T385" s="43">
        <f t="shared" si="119"/>
        <v>0</v>
      </c>
      <c r="U385" s="43">
        <v>199</v>
      </c>
      <c r="V385" s="39" t="s">
        <v>775</v>
      </c>
      <c r="W385" s="50">
        <f>R19962251</f>
        <v>0</v>
      </c>
      <c r="X385" s="50">
        <f>R19962252</f>
        <v>0</v>
      </c>
      <c r="Y385" s="48" t="str">
        <f>R19962253</f>
        <v>x</v>
      </c>
      <c r="Z385" s="49">
        <f>R19962254</f>
        <v>0</v>
      </c>
    </row>
    <row r="386" spans="1:26" ht="12.75">
      <c r="A386" s="44">
        <f aca="true" t="shared" si="120" ref="A386:A449">IdentICO</f>
        <v>0</v>
      </c>
      <c r="B386" s="43">
        <f aca="true" t="shared" si="121" ref="B386:B449">IdentNazov</f>
        <v>0</v>
      </c>
      <c r="C386" s="43">
        <f aca="true" t="shared" si="122" ref="C386:C449">IdentUlica</f>
        <v>0</v>
      </c>
      <c r="D386" s="43">
        <f aca="true" t="shared" si="123" ref="D386:D449">IdentObec</f>
        <v>0</v>
      </c>
      <c r="E386" s="45">
        <f aca="true" t="shared" si="124" ref="E386:E449">IdentPSC</f>
        <v>0</v>
      </c>
      <c r="F386" s="43">
        <f aca="true" t="shared" si="125" ref="F386:F449">IdentKontakt</f>
        <v>0</v>
      </c>
      <c r="G386" s="43">
        <f aca="true" t="shared" si="126" ref="G386:G449">IdentTelefon</f>
        <v>0</v>
      </c>
      <c r="H386" s="43">
        <f aca="true" t="shared" si="127" ref="H386:H449">IdentOkresKod</f>
        <v>0</v>
      </c>
      <c r="I386" s="46">
        <f aca="true" t="shared" si="128" ref="I386:I449">IdentRegCislo</f>
        <v>0</v>
      </c>
      <c r="J386" s="47">
        <f aca="true" t="shared" si="129" ref="J386:J449">LEFT(IdentKOD1,2)</f>
      </c>
      <c r="K386" s="43">
        <f aca="true" t="shared" si="130" ref="K386:K449">IdentKOD2</f>
        <v>0</v>
      </c>
      <c r="L386" s="43">
        <f aca="true" t="shared" si="131" ref="L386:L449">IdentKOD3</f>
        <v>0</v>
      </c>
      <c r="M386" s="43">
        <f aca="true" t="shared" si="132" ref="M386:M449">IdentKOD4</f>
        <v>0</v>
      </c>
      <c r="N386" s="43">
        <f aca="true" t="shared" si="133" ref="N386:N449">IdentKOD5</f>
        <v>0</v>
      </c>
      <c r="O386" s="43">
        <f aca="true" t="shared" si="134" ref="O386:O449">IdentKOD6</f>
        <v>0</v>
      </c>
      <c r="P386" s="43">
        <f aca="true" t="shared" si="135" ref="P386:P449">IdentKOD7</f>
        <v>0</v>
      </c>
      <c r="Q386" s="43">
        <f aca="true" t="shared" si="136" ref="Q386:Q449">LEFT(IdentKOD8,1)</f>
      </c>
      <c r="R386" s="43">
        <f aca="true" t="shared" si="137" ref="R386:R449">IdentKOD9</f>
        <v>0</v>
      </c>
      <c r="S386" s="43">
        <f aca="true" t="shared" si="138" ref="S386:S449">IdentZdruzenie</f>
        <v>0</v>
      </c>
      <c r="T386" s="43">
        <f aca="true" t="shared" si="139" ref="T386:T449">IdentKOD10</f>
        <v>0</v>
      </c>
      <c r="U386" s="43">
        <v>199</v>
      </c>
      <c r="V386" s="39" t="s">
        <v>777</v>
      </c>
      <c r="W386" s="50">
        <f>R19962301</f>
        <v>0</v>
      </c>
      <c r="X386" s="50">
        <f>R19962302</f>
        <v>0</v>
      </c>
      <c r="Y386" s="48" t="str">
        <f>R19962303</f>
        <v>x</v>
      </c>
      <c r="Z386" s="49">
        <f>R19962304</f>
        <v>0</v>
      </c>
    </row>
    <row r="387" spans="1:26" ht="12.75">
      <c r="A387" s="44">
        <f t="shared" si="120"/>
        <v>0</v>
      </c>
      <c r="B387" s="43">
        <f t="shared" si="121"/>
        <v>0</v>
      </c>
      <c r="C387" s="43">
        <f t="shared" si="122"/>
        <v>0</v>
      </c>
      <c r="D387" s="43">
        <f t="shared" si="123"/>
        <v>0</v>
      </c>
      <c r="E387" s="45">
        <f t="shared" si="124"/>
        <v>0</v>
      </c>
      <c r="F387" s="43">
        <f t="shared" si="125"/>
        <v>0</v>
      </c>
      <c r="G387" s="43">
        <f t="shared" si="126"/>
        <v>0</v>
      </c>
      <c r="H387" s="43">
        <f t="shared" si="127"/>
        <v>0</v>
      </c>
      <c r="I387" s="46">
        <f t="shared" si="128"/>
        <v>0</v>
      </c>
      <c r="J387" s="47">
        <f t="shared" si="129"/>
      </c>
      <c r="K387" s="43">
        <f t="shared" si="130"/>
        <v>0</v>
      </c>
      <c r="L387" s="43">
        <f t="shared" si="131"/>
        <v>0</v>
      </c>
      <c r="M387" s="43">
        <f t="shared" si="132"/>
        <v>0</v>
      </c>
      <c r="N387" s="43">
        <f t="shared" si="133"/>
        <v>0</v>
      </c>
      <c r="O387" s="43">
        <f t="shared" si="134"/>
        <v>0</v>
      </c>
      <c r="P387" s="43">
        <f t="shared" si="135"/>
        <v>0</v>
      </c>
      <c r="Q387" s="43">
        <f t="shared" si="136"/>
      </c>
      <c r="R387" s="43">
        <f t="shared" si="137"/>
        <v>0</v>
      </c>
      <c r="S387" s="43">
        <f t="shared" si="138"/>
        <v>0</v>
      </c>
      <c r="T387" s="43">
        <f t="shared" si="139"/>
        <v>0</v>
      </c>
      <c r="U387" s="43">
        <v>199</v>
      </c>
      <c r="V387" s="39" t="s">
        <v>779</v>
      </c>
      <c r="W387" s="50">
        <f>R19962321</f>
        <v>0</v>
      </c>
      <c r="X387" s="50">
        <f>R19962322</f>
        <v>0</v>
      </c>
      <c r="Y387" s="48" t="str">
        <f>R19962323</f>
        <v>x</v>
      </c>
      <c r="Z387" s="49">
        <f>R19962324</f>
        <v>0</v>
      </c>
    </row>
    <row r="388" spans="1:26" ht="12.75">
      <c r="A388" s="44">
        <f t="shared" si="120"/>
        <v>0</v>
      </c>
      <c r="B388" s="43">
        <f t="shared" si="121"/>
        <v>0</v>
      </c>
      <c r="C388" s="43">
        <f t="shared" si="122"/>
        <v>0</v>
      </c>
      <c r="D388" s="43">
        <f t="shared" si="123"/>
        <v>0</v>
      </c>
      <c r="E388" s="45">
        <f t="shared" si="124"/>
        <v>0</v>
      </c>
      <c r="F388" s="43">
        <f t="shared" si="125"/>
        <v>0</v>
      </c>
      <c r="G388" s="43">
        <f t="shared" si="126"/>
        <v>0</v>
      </c>
      <c r="H388" s="43">
        <f t="shared" si="127"/>
        <v>0</v>
      </c>
      <c r="I388" s="46">
        <f t="shared" si="128"/>
        <v>0</v>
      </c>
      <c r="J388" s="47">
        <f t="shared" si="129"/>
      </c>
      <c r="K388" s="43">
        <f t="shared" si="130"/>
        <v>0</v>
      </c>
      <c r="L388" s="43">
        <f t="shared" si="131"/>
        <v>0</v>
      </c>
      <c r="M388" s="43">
        <f t="shared" si="132"/>
        <v>0</v>
      </c>
      <c r="N388" s="43">
        <f t="shared" si="133"/>
        <v>0</v>
      </c>
      <c r="O388" s="43">
        <f t="shared" si="134"/>
        <v>0</v>
      </c>
      <c r="P388" s="43">
        <f t="shared" si="135"/>
        <v>0</v>
      </c>
      <c r="Q388" s="43">
        <f t="shared" si="136"/>
      </c>
      <c r="R388" s="43">
        <f t="shared" si="137"/>
        <v>0</v>
      </c>
      <c r="S388" s="43">
        <f t="shared" si="138"/>
        <v>0</v>
      </c>
      <c r="T388" s="43">
        <f t="shared" si="139"/>
        <v>0</v>
      </c>
      <c r="U388" s="43">
        <v>199</v>
      </c>
      <c r="V388" s="39" t="s">
        <v>781</v>
      </c>
      <c r="W388" s="50">
        <f>R19962351</f>
        <v>0</v>
      </c>
      <c r="X388" s="50">
        <f>R19962352</f>
        <v>0</v>
      </c>
      <c r="Y388" s="48" t="str">
        <f>R19962353</f>
        <v>x</v>
      </c>
      <c r="Z388" s="49">
        <f>R19962354</f>
        <v>0</v>
      </c>
    </row>
    <row r="389" spans="1:26" ht="12.75">
      <c r="A389" s="44">
        <f t="shared" si="120"/>
        <v>0</v>
      </c>
      <c r="B389" s="43">
        <f t="shared" si="121"/>
        <v>0</v>
      </c>
      <c r="C389" s="43">
        <f t="shared" si="122"/>
        <v>0</v>
      </c>
      <c r="D389" s="43">
        <f t="shared" si="123"/>
        <v>0</v>
      </c>
      <c r="E389" s="45">
        <f t="shared" si="124"/>
        <v>0</v>
      </c>
      <c r="F389" s="43">
        <f t="shared" si="125"/>
        <v>0</v>
      </c>
      <c r="G389" s="43">
        <f t="shared" si="126"/>
        <v>0</v>
      </c>
      <c r="H389" s="43">
        <f t="shared" si="127"/>
        <v>0</v>
      </c>
      <c r="I389" s="46">
        <f t="shared" si="128"/>
        <v>0</v>
      </c>
      <c r="J389" s="47">
        <f t="shared" si="129"/>
      </c>
      <c r="K389" s="43">
        <f t="shared" si="130"/>
        <v>0</v>
      </c>
      <c r="L389" s="43">
        <f t="shared" si="131"/>
        <v>0</v>
      </c>
      <c r="M389" s="43">
        <f t="shared" si="132"/>
        <v>0</v>
      </c>
      <c r="N389" s="43">
        <f t="shared" si="133"/>
        <v>0</v>
      </c>
      <c r="O389" s="43">
        <f t="shared" si="134"/>
        <v>0</v>
      </c>
      <c r="P389" s="43">
        <f t="shared" si="135"/>
        <v>0</v>
      </c>
      <c r="Q389" s="43">
        <f t="shared" si="136"/>
      </c>
      <c r="R389" s="43">
        <f t="shared" si="137"/>
        <v>0</v>
      </c>
      <c r="S389" s="43">
        <f t="shared" si="138"/>
        <v>0</v>
      </c>
      <c r="T389" s="43">
        <f t="shared" si="139"/>
        <v>0</v>
      </c>
      <c r="U389" s="43">
        <v>199</v>
      </c>
      <c r="V389" s="39" t="s">
        <v>783</v>
      </c>
      <c r="W389" s="50">
        <f>R19962371</f>
        <v>0</v>
      </c>
      <c r="X389" s="50">
        <f>R19962372</f>
        <v>0</v>
      </c>
      <c r="Y389" s="48" t="str">
        <f>R19962373</f>
        <v>x</v>
      </c>
      <c r="Z389" s="49">
        <f>R19962374</f>
        <v>0</v>
      </c>
    </row>
    <row r="390" spans="1:26" ht="12.75">
      <c r="A390" s="44">
        <f t="shared" si="120"/>
        <v>0</v>
      </c>
      <c r="B390" s="43">
        <f t="shared" si="121"/>
        <v>0</v>
      </c>
      <c r="C390" s="43">
        <f t="shared" si="122"/>
        <v>0</v>
      </c>
      <c r="D390" s="43">
        <f t="shared" si="123"/>
        <v>0</v>
      </c>
      <c r="E390" s="45">
        <f t="shared" si="124"/>
        <v>0</v>
      </c>
      <c r="F390" s="43">
        <f t="shared" si="125"/>
        <v>0</v>
      </c>
      <c r="G390" s="43">
        <f t="shared" si="126"/>
        <v>0</v>
      </c>
      <c r="H390" s="43">
        <f t="shared" si="127"/>
        <v>0</v>
      </c>
      <c r="I390" s="46">
        <f t="shared" si="128"/>
        <v>0</v>
      </c>
      <c r="J390" s="47">
        <f t="shared" si="129"/>
      </c>
      <c r="K390" s="43">
        <f t="shared" si="130"/>
        <v>0</v>
      </c>
      <c r="L390" s="43">
        <f t="shared" si="131"/>
        <v>0</v>
      </c>
      <c r="M390" s="43">
        <f t="shared" si="132"/>
        <v>0</v>
      </c>
      <c r="N390" s="43">
        <f t="shared" si="133"/>
        <v>0</v>
      </c>
      <c r="O390" s="43">
        <f t="shared" si="134"/>
        <v>0</v>
      </c>
      <c r="P390" s="43">
        <f t="shared" si="135"/>
        <v>0</v>
      </c>
      <c r="Q390" s="43">
        <f t="shared" si="136"/>
      </c>
      <c r="R390" s="43">
        <f t="shared" si="137"/>
        <v>0</v>
      </c>
      <c r="S390" s="43">
        <f t="shared" si="138"/>
        <v>0</v>
      </c>
      <c r="T390" s="43">
        <f t="shared" si="139"/>
        <v>0</v>
      </c>
      <c r="U390" s="43">
        <v>199</v>
      </c>
      <c r="V390" s="39" t="s">
        <v>785</v>
      </c>
      <c r="W390" s="50">
        <f>R19962401</f>
        <v>0</v>
      </c>
      <c r="X390" s="50">
        <f>R19962402</f>
        <v>0</v>
      </c>
      <c r="Y390" s="48" t="str">
        <f>R19962403</f>
        <v>x</v>
      </c>
      <c r="Z390" s="49">
        <f>R19962404</f>
        <v>0</v>
      </c>
    </row>
    <row r="391" spans="1:26" ht="12.75">
      <c r="A391" s="44">
        <f t="shared" si="120"/>
        <v>0</v>
      </c>
      <c r="B391" s="43">
        <f t="shared" si="121"/>
        <v>0</v>
      </c>
      <c r="C391" s="43">
        <f t="shared" si="122"/>
        <v>0</v>
      </c>
      <c r="D391" s="43">
        <f t="shared" si="123"/>
        <v>0</v>
      </c>
      <c r="E391" s="45">
        <f t="shared" si="124"/>
        <v>0</v>
      </c>
      <c r="F391" s="43">
        <f t="shared" si="125"/>
        <v>0</v>
      </c>
      <c r="G391" s="43">
        <f t="shared" si="126"/>
        <v>0</v>
      </c>
      <c r="H391" s="43">
        <f t="shared" si="127"/>
        <v>0</v>
      </c>
      <c r="I391" s="46">
        <f t="shared" si="128"/>
        <v>0</v>
      </c>
      <c r="J391" s="47">
        <f t="shared" si="129"/>
      </c>
      <c r="K391" s="43">
        <f t="shared" si="130"/>
        <v>0</v>
      </c>
      <c r="L391" s="43">
        <f t="shared" si="131"/>
        <v>0</v>
      </c>
      <c r="M391" s="43">
        <f t="shared" si="132"/>
        <v>0</v>
      </c>
      <c r="N391" s="43">
        <f t="shared" si="133"/>
        <v>0</v>
      </c>
      <c r="O391" s="43">
        <f t="shared" si="134"/>
        <v>0</v>
      </c>
      <c r="P391" s="43">
        <f t="shared" si="135"/>
        <v>0</v>
      </c>
      <c r="Q391" s="43">
        <f t="shared" si="136"/>
      </c>
      <c r="R391" s="43">
        <f t="shared" si="137"/>
        <v>0</v>
      </c>
      <c r="S391" s="43">
        <f t="shared" si="138"/>
        <v>0</v>
      </c>
      <c r="T391" s="43">
        <f t="shared" si="139"/>
        <v>0</v>
      </c>
      <c r="U391" s="43">
        <v>199</v>
      </c>
      <c r="V391" s="39" t="s">
        <v>787</v>
      </c>
      <c r="W391" s="50">
        <f>R19962451</f>
        <v>0</v>
      </c>
      <c r="X391" s="50">
        <f>R19962452</f>
        <v>0</v>
      </c>
      <c r="Y391" s="48" t="str">
        <f>R19962453</f>
        <v>x</v>
      </c>
      <c r="Z391" s="49">
        <f>R19962454</f>
        <v>0</v>
      </c>
    </row>
    <row r="392" spans="1:26" ht="12.75">
      <c r="A392" s="44">
        <f t="shared" si="120"/>
        <v>0</v>
      </c>
      <c r="B392" s="43">
        <f t="shared" si="121"/>
        <v>0</v>
      </c>
      <c r="C392" s="43">
        <f t="shared" si="122"/>
        <v>0</v>
      </c>
      <c r="D392" s="43">
        <f t="shared" si="123"/>
        <v>0</v>
      </c>
      <c r="E392" s="45">
        <f t="shared" si="124"/>
        <v>0</v>
      </c>
      <c r="F392" s="43">
        <f t="shared" si="125"/>
        <v>0</v>
      </c>
      <c r="G392" s="43">
        <f t="shared" si="126"/>
        <v>0</v>
      </c>
      <c r="H392" s="43">
        <f t="shared" si="127"/>
        <v>0</v>
      </c>
      <c r="I392" s="46">
        <f t="shared" si="128"/>
        <v>0</v>
      </c>
      <c r="J392" s="47">
        <f t="shared" si="129"/>
      </c>
      <c r="K392" s="43">
        <f t="shared" si="130"/>
        <v>0</v>
      </c>
      <c r="L392" s="43">
        <f t="shared" si="131"/>
        <v>0</v>
      </c>
      <c r="M392" s="43">
        <f t="shared" si="132"/>
        <v>0</v>
      </c>
      <c r="N392" s="43">
        <f t="shared" si="133"/>
        <v>0</v>
      </c>
      <c r="O392" s="43">
        <f t="shared" si="134"/>
        <v>0</v>
      </c>
      <c r="P392" s="43">
        <f t="shared" si="135"/>
        <v>0</v>
      </c>
      <c r="Q392" s="43">
        <f t="shared" si="136"/>
      </c>
      <c r="R392" s="43">
        <f t="shared" si="137"/>
        <v>0</v>
      </c>
      <c r="S392" s="43">
        <f t="shared" si="138"/>
        <v>0</v>
      </c>
      <c r="T392" s="43">
        <f t="shared" si="139"/>
        <v>0</v>
      </c>
      <c r="U392" s="43">
        <v>199</v>
      </c>
      <c r="V392" s="39" t="s">
        <v>789</v>
      </c>
      <c r="W392" s="50">
        <f>R19962501</f>
        <v>0</v>
      </c>
      <c r="X392" s="50">
        <f>R19962502</f>
        <v>0</v>
      </c>
      <c r="Y392" s="48" t="str">
        <f>R19962503</f>
        <v>x</v>
      </c>
      <c r="Z392" s="49">
        <f>R19962504</f>
        <v>0</v>
      </c>
    </row>
    <row r="393" spans="1:26" ht="12.75">
      <c r="A393" s="44">
        <f t="shared" si="120"/>
        <v>0</v>
      </c>
      <c r="B393" s="43">
        <f t="shared" si="121"/>
        <v>0</v>
      </c>
      <c r="C393" s="43">
        <f t="shared" si="122"/>
        <v>0</v>
      </c>
      <c r="D393" s="43">
        <f t="shared" si="123"/>
        <v>0</v>
      </c>
      <c r="E393" s="45">
        <f t="shared" si="124"/>
        <v>0</v>
      </c>
      <c r="F393" s="43">
        <f t="shared" si="125"/>
        <v>0</v>
      </c>
      <c r="G393" s="43">
        <f t="shared" si="126"/>
        <v>0</v>
      </c>
      <c r="H393" s="43">
        <f t="shared" si="127"/>
        <v>0</v>
      </c>
      <c r="I393" s="46">
        <f t="shared" si="128"/>
        <v>0</v>
      </c>
      <c r="J393" s="47">
        <f t="shared" si="129"/>
      </c>
      <c r="K393" s="43">
        <f t="shared" si="130"/>
        <v>0</v>
      </c>
      <c r="L393" s="43">
        <f t="shared" si="131"/>
        <v>0</v>
      </c>
      <c r="M393" s="43">
        <f t="shared" si="132"/>
        <v>0</v>
      </c>
      <c r="N393" s="43">
        <f t="shared" si="133"/>
        <v>0</v>
      </c>
      <c r="O393" s="43">
        <f t="shared" si="134"/>
        <v>0</v>
      </c>
      <c r="P393" s="43">
        <f t="shared" si="135"/>
        <v>0</v>
      </c>
      <c r="Q393" s="43">
        <f t="shared" si="136"/>
      </c>
      <c r="R393" s="43">
        <f t="shared" si="137"/>
        <v>0</v>
      </c>
      <c r="S393" s="43">
        <f t="shared" si="138"/>
        <v>0</v>
      </c>
      <c r="T393" s="43">
        <f t="shared" si="139"/>
        <v>0</v>
      </c>
      <c r="U393" s="43">
        <v>199</v>
      </c>
      <c r="V393" s="39" t="s">
        <v>791</v>
      </c>
      <c r="W393" s="50">
        <f>R19962551</f>
        <v>0</v>
      </c>
      <c r="X393" s="50">
        <f>R19962552</f>
        <v>0</v>
      </c>
      <c r="Y393" s="48" t="str">
        <f>R19962553</f>
        <v>x</v>
      </c>
      <c r="Z393" s="49">
        <f>R19962554</f>
        <v>0</v>
      </c>
    </row>
    <row r="394" spans="1:26" ht="12.75">
      <c r="A394" s="44">
        <f t="shared" si="120"/>
        <v>0</v>
      </c>
      <c r="B394" s="43">
        <f t="shared" si="121"/>
        <v>0</v>
      </c>
      <c r="C394" s="43">
        <f t="shared" si="122"/>
        <v>0</v>
      </c>
      <c r="D394" s="43">
        <f t="shared" si="123"/>
        <v>0</v>
      </c>
      <c r="E394" s="45">
        <f t="shared" si="124"/>
        <v>0</v>
      </c>
      <c r="F394" s="43">
        <f t="shared" si="125"/>
        <v>0</v>
      </c>
      <c r="G394" s="43">
        <f t="shared" si="126"/>
        <v>0</v>
      </c>
      <c r="H394" s="43">
        <f t="shared" si="127"/>
        <v>0</v>
      </c>
      <c r="I394" s="46">
        <f t="shared" si="128"/>
        <v>0</v>
      </c>
      <c r="J394" s="47">
        <f t="shared" si="129"/>
      </c>
      <c r="K394" s="43">
        <f t="shared" si="130"/>
        <v>0</v>
      </c>
      <c r="L394" s="43">
        <f t="shared" si="131"/>
        <v>0</v>
      </c>
      <c r="M394" s="43">
        <f t="shared" si="132"/>
        <v>0</v>
      </c>
      <c r="N394" s="43">
        <f t="shared" si="133"/>
        <v>0</v>
      </c>
      <c r="O394" s="43">
        <f t="shared" si="134"/>
        <v>0</v>
      </c>
      <c r="P394" s="43">
        <f t="shared" si="135"/>
        <v>0</v>
      </c>
      <c r="Q394" s="43">
        <f t="shared" si="136"/>
      </c>
      <c r="R394" s="43">
        <f t="shared" si="137"/>
        <v>0</v>
      </c>
      <c r="S394" s="43">
        <f t="shared" si="138"/>
        <v>0</v>
      </c>
      <c r="T394" s="43">
        <f t="shared" si="139"/>
        <v>0</v>
      </c>
      <c r="U394" s="43">
        <v>199</v>
      </c>
      <c r="V394" s="39" t="s">
        <v>793</v>
      </c>
      <c r="W394" s="50">
        <f>R19962601</f>
        <v>0</v>
      </c>
      <c r="X394" s="50">
        <f>R19962602</f>
        <v>0</v>
      </c>
      <c r="Y394" s="48" t="str">
        <f>R19962603</f>
        <v>x</v>
      </c>
      <c r="Z394" s="49">
        <f>R19962604</f>
        <v>0</v>
      </c>
    </row>
    <row r="395" spans="1:26" ht="12.75">
      <c r="A395" s="44">
        <f t="shared" si="120"/>
        <v>0</v>
      </c>
      <c r="B395" s="43">
        <f t="shared" si="121"/>
        <v>0</v>
      </c>
      <c r="C395" s="43">
        <f t="shared" si="122"/>
        <v>0</v>
      </c>
      <c r="D395" s="43">
        <f t="shared" si="123"/>
        <v>0</v>
      </c>
      <c r="E395" s="45">
        <f t="shared" si="124"/>
        <v>0</v>
      </c>
      <c r="F395" s="43">
        <f t="shared" si="125"/>
        <v>0</v>
      </c>
      <c r="G395" s="43">
        <f t="shared" si="126"/>
        <v>0</v>
      </c>
      <c r="H395" s="43">
        <f t="shared" si="127"/>
        <v>0</v>
      </c>
      <c r="I395" s="46">
        <f t="shared" si="128"/>
        <v>0</v>
      </c>
      <c r="J395" s="47">
        <f t="shared" si="129"/>
      </c>
      <c r="K395" s="43">
        <f t="shared" si="130"/>
        <v>0</v>
      </c>
      <c r="L395" s="43">
        <f t="shared" si="131"/>
        <v>0</v>
      </c>
      <c r="M395" s="43">
        <f t="shared" si="132"/>
        <v>0</v>
      </c>
      <c r="N395" s="43">
        <f t="shared" si="133"/>
        <v>0</v>
      </c>
      <c r="O395" s="43">
        <f t="shared" si="134"/>
        <v>0</v>
      </c>
      <c r="P395" s="43">
        <f t="shared" si="135"/>
        <v>0</v>
      </c>
      <c r="Q395" s="43">
        <f t="shared" si="136"/>
      </c>
      <c r="R395" s="43">
        <f t="shared" si="137"/>
        <v>0</v>
      </c>
      <c r="S395" s="43">
        <f t="shared" si="138"/>
        <v>0</v>
      </c>
      <c r="T395" s="43">
        <f t="shared" si="139"/>
        <v>0</v>
      </c>
      <c r="U395" s="43">
        <v>199</v>
      </c>
      <c r="V395" s="39" t="s">
        <v>795</v>
      </c>
      <c r="W395" s="50">
        <f>R19962621</f>
        <v>0</v>
      </c>
      <c r="X395" s="50">
        <f>R19962622</f>
        <v>0</v>
      </c>
      <c r="Y395" s="48" t="str">
        <f>R19962623</f>
        <v>x</v>
      </c>
      <c r="Z395" s="49">
        <f>R19962624</f>
        <v>0</v>
      </c>
    </row>
    <row r="396" spans="1:26" ht="12.75">
      <c r="A396" s="44">
        <f t="shared" si="120"/>
        <v>0</v>
      </c>
      <c r="B396" s="43">
        <f t="shared" si="121"/>
        <v>0</v>
      </c>
      <c r="C396" s="43">
        <f t="shared" si="122"/>
        <v>0</v>
      </c>
      <c r="D396" s="43">
        <f t="shared" si="123"/>
        <v>0</v>
      </c>
      <c r="E396" s="45">
        <f t="shared" si="124"/>
        <v>0</v>
      </c>
      <c r="F396" s="43">
        <f t="shared" si="125"/>
        <v>0</v>
      </c>
      <c r="G396" s="43">
        <f t="shared" si="126"/>
        <v>0</v>
      </c>
      <c r="H396" s="43">
        <f t="shared" si="127"/>
        <v>0</v>
      </c>
      <c r="I396" s="46">
        <f t="shared" si="128"/>
        <v>0</v>
      </c>
      <c r="J396" s="47">
        <f t="shared" si="129"/>
      </c>
      <c r="K396" s="43">
        <f t="shared" si="130"/>
        <v>0</v>
      </c>
      <c r="L396" s="43">
        <f t="shared" si="131"/>
        <v>0</v>
      </c>
      <c r="M396" s="43">
        <f t="shared" si="132"/>
        <v>0</v>
      </c>
      <c r="N396" s="43">
        <f t="shared" si="133"/>
        <v>0</v>
      </c>
      <c r="O396" s="43">
        <f t="shared" si="134"/>
        <v>0</v>
      </c>
      <c r="P396" s="43">
        <f t="shared" si="135"/>
        <v>0</v>
      </c>
      <c r="Q396" s="43">
        <f t="shared" si="136"/>
      </c>
      <c r="R396" s="43">
        <f t="shared" si="137"/>
        <v>0</v>
      </c>
      <c r="S396" s="43">
        <f t="shared" si="138"/>
        <v>0</v>
      </c>
      <c r="T396" s="43">
        <f t="shared" si="139"/>
        <v>0</v>
      </c>
      <c r="U396" s="43">
        <v>199</v>
      </c>
      <c r="V396" s="39" t="s">
        <v>797</v>
      </c>
      <c r="W396" s="50">
        <f>R19962651</f>
        <v>0</v>
      </c>
      <c r="X396" s="50">
        <f>R19962652</f>
        <v>0</v>
      </c>
      <c r="Y396" s="48" t="str">
        <f>R19962653</f>
        <v>x</v>
      </c>
      <c r="Z396" s="49">
        <f>R19962654</f>
        <v>0</v>
      </c>
    </row>
    <row r="397" spans="1:26" ht="12.75">
      <c r="A397" s="44">
        <f t="shared" si="120"/>
        <v>0</v>
      </c>
      <c r="B397" s="43">
        <f t="shared" si="121"/>
        <v>0</v>
      </c>
      <c r="C397" s="43">
        <f t="shared" si="122"/>
        <v>0</v>
      </c>
      <c r="D397" s="43">
        <f t="shared" si="123"/>
        <v>0</v>
      </c>
      <c r="E397" s="45">
        <f t="shared" si="124"/>
        <v>0</v>
      </c>
      <c r="F397" s="43">
        <f t="shared" si="125"/>
        <v>0</v>
      </c>
      <c r="G397" s="43">
        <f t="shared" si="126"/>
        <v>0</v>
      </c>
      <c r="H397" s="43">
        <f t="shared" si="127"/>
        <v>0</v>
      </c>
      <c r="I397" s="46">
        <f t="shared" si="128"/>
        <v>0</v>
      </c>
      <c r="J397" s="47">
        <f t="shared" si="129"/>
      </c>
      <c r="K397" s="43">
        <f t="shared" si="130"/>
        <v>0</v>
      </c>
      <c r="L397" s="43">
        <f t="shared" si="131"/>
        <v>0</v>
      </c>
      <c r="M397" s="43">
        <f t="shared" si="132"/>
        <v>0</v>
      </c>
      <c r="N397" s="43">
        <f t="shared" si="133"/>
        <v>0</v>
      </c>
      <c r="O397" s="43">
        <f t="shared" si="134"/>
        <v>0</v>
      </c>
      <c r="P397" s="43">
        <f t="shared" si="135"/>
        <v>0</v>
      </c>
      <c r="Q397" s="43">
        <f t="shared" si="136"/>
      </c>
      <c r="R397" s="43">
        <f t="shared" si="137"/>
        <v>0</v>
      </c>
      <c r="S397" s="43">
        <f t="shared" si="138"/>
        <v>0</v>
      </c>
      <c r="T397" s="43">
        <f t="shared" si="139"/>
        <v>0</v>
      </c>
      <c r="U397" s="43">
        <v>199</v>
      </c>
      <c r="V397" s="39" t="s">
        <v>799</v>
      </c>
      <c r="W397" s="50">
        <f>R19962701</f>
        <v>0</v>
      </c>
      <c r="X397" s="50">
        <f>R19962702</f>
        <v>0</v>
      </c>
      <c r="Y397" s="48" t="str">
        <f>R19962703</f>
        <v>x</v>
      </c>
      <c r="Z397" s="49">
        <f>R19962704</f>
        <v>0</v>
      </c>
    </row>
    <row r="398" spans="1:26" ht="12.75">
      <c r="A398" s="44">
        <f t="shared" si="120"/>
        <v>0</v>
      </c>
      <c r="B398" s="43">
        <f t="shared" si="121"/>
        <v>0</v>
      </c>
      <c r="C398" s="43">
        <f t="shared" si="122"/>
        <v>0</v>
      </c>
      <c r="D398" s="43">
        <f t="shared" si="123"/>
        <v>0</v>
      </c>
      <c r="E398" s="45">
        <f t="shared" si="124"/>
        <v>0</v>
      </c>
      <c r="F398" s="43">
        <f t="shared" si="125"/>
        <v>0</v>
      </c>
      <c r="G398" s="43">
        <f t="shared" si="126"/>
        <v>0</v>
      </c>
      <c r="H398" s="43">
        <f t="shared" si="127"/>
        <v>0</v>
      </c>
      <c r="I398" s="46">
        <f t="shared" si="128"/>
        <v>0</v>
      </c>
      <c r="J398" s="47">
        <f t="shared" si="129"/>
      </c>
      <c r="K398" s="43">
        <f t="shared" si="130"/>
        <v>0</v>
      </c>
      <c r="L398" s="43">
        <f t="shared" si="131"/>
        <v>0</v>
      </c>
      <c r="M398" s="43">
        <f t="shared" si="132"/>
        <v>0</v>
      </c>
      <c r="N398" s="43">
        <f t="shared" si="133"/>
        <v>0</v>
      </c>
      <c r="O398" s="43">
        <f t="shared" si="134"/>
        <v>0</v>
      </c>
      <c r="P398" s="43">
        <f t="shared" si="135"/>
        <v>0</v>
      </c>
      <c r="Q398" s="43">
        <f t="shared" si="136"/>
      </c>
      <c r="R398" s="43">
        <f t="shared" si="137"/>
        <v>0</v>
      </c>
      <c r="S398" s="43">
        <f t="shared" si="138"/>
        <v>0</v>
      </c>
      <c r="T398" s="43">
        <f t="shared" si="139"/>
        <v>0</v>
      </c>
      <c r="U398" s="43">
        <v>199</v>
      </c>
      <c r="V398" s="39" t="s">
        <v>801</v>
      </c>
      <c r="W398" s="50">
        <f>R19962751</f>
        <v>0</v>
      </c>
      <c r="X398" s="50">
        <f>R19962752</f>
        <v>0</v>
      </c>
      <c r="Y398" s="48" t="str">
        <f>R19962753</f>
        <v>x</v>
      </c>
      <c r="Z398" s="49">
        <f>R19962754</f>
        <v>0</v>
      </c>
    </row>
    <row r="399" spans="1:26" ht="12.75">
      <c r="A399" s="44">
        <f t="shared" si="120"/>
        <v>0</v>
      </c>
      <c r="B399" s="43">
        <f t="shared" si="121"/>
        <v>0</v>
      </c>
      <c r="C399" s="43">
        <f t="shared" si="122"/>
        <v>0</v>
      </c>
      <c r="D399" s="43">
        <f t="shared" si="123"/>
        <v>0</v>
      </c>
      <c r="E399" s="45">
        <f t="shared" si="124"/>
        <v>0</v>
      </c>
      <c r="F399" s="43">
        <f t="shared" si="125"/>
        <v>0</v>
      </c>
      <c r="G399" s="43">
        <f t="shared" si="126"/>
        <v>0</v>
      </c>
      <c r="H399" s="43">
        <f t="shared" si="127"/>
        <v>0</v>
      </c>
      <c r="I399" s="46">
        <f t="shared" si="128"/>
        <v>0</v>
      </c>
      <c r="J399" s="47">
        <f t="shared" si="129"/>
      </c>
      <c r="K399" s="43">
        <f t="shared" si="130"/>
        <v>0</v>
      </c>
      <c r="L399" s="43">
        <f t="shared" si="131"/>
        <v>0</v>
      </c>
      <c r="M399" s="43">
        <f t="shared" si="132"/>
        <v>0</v>
      </c>
      <c r="N399" s="43">
        <f t="shared" si="133"/>
        <v>0</v>
      </c>
      <c r="O399" s="43">
        <f t="shared" si="134"/>
        <v>0</v>
      </c>
      <c r="P399" s="43">
        <f t="shared" si="135"/>
        <v>0</v>
      </c>
      <c r="Q399" s="43">
        <f t="shared" si="136"/>
      </c>
      <c r="R399" s="43">
        <f t="shared" si="137"/>
        <v>0</v>
      </c>
      <c r="S399" s="43">
        <f t="shared" si="138"/>
        <v>0</v>
      </c>
      <c r="T399" s="43">
        <f t="shared" si="139"/>
        <v>0</v>
      </c>
      <c r="U399" s="43">
        <v>199</v>
      </c>
      <c r="V399" s="39" t="s">
        <v>803</v>
      </c>
      <c r="W399" s="50">
        <f>R19962761</f>
        <v>0</v>
      </c>
      <c r="X399" s="50">
        <f>R19962762</f>
        <v>0</v>
      </c>
      <c r="Y399" s="48" t="str">
        <f>R19962763</f>
        <v>x</v>
      </c>
      <c r="Z399" s="49">
        <f>R19962764</f>
        <v>0</v>
      </c>
    </row>
    <row r="400" spans="1:26" ht="12.75">
      <c r="A400" s="44">
        <f t="shared" si="120"/>
        <v>0</v>
      </c>
      <c r="B400" s="43">
        <f t="shared" si="121"/>
        <v>0</v>
      </c>
      <c r="C400" s="43">
        <f t="shared" si="122"/>
        <v>0</v>
      </c>
      <c r="D400" s="43">
        <f t="shared" si="123"/>
        <v>0</v>
      </c>
      <c r="E400" s="45">
        <f t="shared" si="124"/>
        <v>0</v>
      </c>
      <c r="F400" s="43">
        <f t="shared" si="125"/>
        <v>0</v>
      </c>
      <c r="G400" s="43">
        <f t="shared" si="126"/>
        <v>0</v>
      </c>
      <c r="H400" s="43">
        <f t="shared" si="127"/>
        <v>0</v>
      </c>
      <c r="I400" s="46">
        <f t="shared" si="128"/>
        <v>0</v>
      </c>
      <c r="J400" s="47">
        <f t="shared" si="129"/>
      </c>
      <c r="K400" s="43">
        <f t="shared" si="130"/>
        <v>0</v>
      </c>
      <c r="L400" s="43">
        <f t="shared" si="131"/>
        <v>0</v>
      </c>
      <c r="M400" s="43">
        <f t="shared" si="132"/>
        <v>0</v>
      </c>
      <c r="N400" s="43">
        <f t="shared" si="133"/>
        <v>0</v>
      </c>
      <c r="O400" s="43">
        <f t="shared" si="134"/>
        <v>0</v>
      </c>
      <c r="P400" s="43">
        <f t="shared" si="135"/>
        <v>0</v>
      </c>
      <c r="Q400" s="43">
        <f t="shared" si="136"/>
      </c>
      <c r="R400" s="43">
        <f t="shared" si="137"/>
        <v>0</v>
      </c>
      <c r="S400" s="43">
        <f t="shared" si="138"/>
        <v>0</v>
      </c>
      <c r="T400" s="43">
        <f t="shared" si="139"/>
        <v>0</v>
      </c>
      <c r="U400" s="43">
        <v>199</v>
      </c>
      <c r="V400" s="39" t="s">
        <v>805</v>
      </c>
      <c r="W400" s="50">
        <f>R19962771</f>
        <v>0</v>
      </c>
      <c r="X400" s="50">
        <f>R19962772</f>
        <v>0</v>
      </c>
      <c r="Y400" s="48" t="str">
        <f>R19962773</f>
        <v>x</v>
      </c>
      <c r="Z400" s="49">
        <f>R19962774</f>
        <v>0</v>
      </c>
    </row>
    <row r="401" spans="1:26" ht="12.75">
      <c r="A401" s="44">
        <f t="shared" si="120"/>
        <v>0</v>
      </c>
      <c r="B401" s="43">
        <f t="shared" si="121"/>
        <v>0</v>
      </c>
      <c r="C401" s="43">
        <f t="shared" si="122"/>
        <v>0</v>
      </c>
      <c r="D401" s="43">
        <f t="shared" si="123"/>
        <v>0</v>
      </c>
      <c r="E401" s="45">
        <f t="shared" si="124"/>
        <v>0</v>
      </c>
      <c r="F401" s="43">
        <f t="shared" si="125"/>
        <v>0</v>
      </c>
      <c r="G401" s="43">
        <f t="shared" si="126"/>
        <v>0</v>
      </c>
      <c r="H401" s="43">
        <f t="shared" si="127"/>
        <v>0</v>
      </c>
      <c r="I401" s="46">
        <f t="shared" si="128"/>
        <v>0</v>
      </c>
      <c r="J401" s="47">
        <f t="shared" si="129"/>
      </c>
      <c r="K401" s="43">
        <f t="shared" si="130"/>
        <v>0</v>
      </c>
      <c r="L401" s="43">
        <f t="shared" si="131"/>
        <v>0</v>
      </c>
      <c r="M401" s="43">
        <f t="shared" si="132"/>
        <v>0</v>
      </c>
      <c r="N401" s="43">
        <f t="shared" si="133"/>
        <v>0</v>
      </c>
      <c r="O401" s="43">
        <f t="shared" si="134"/>
        <v>0</v>
      </c>
      <c r="P401" s="43">
        <f t="shared" si="135"/>
        <v>0</v>
      </c>
      <c r="Q401" s="43">
        <f t="shared" si="136"/>
      </c>
      <c r="R401" s="43">
        <f t="shared" si="137"/>
        <v>0</v>
      </c>
      <c r="S401" s="43">
        <f t="shared" si="138"/>
        <v>0</v>
      </c>
      <c r="T401" s="43">
        <f t="shared" si="139"/>
        <v>0</v>
      </c>
      <c r="U401" s="43">
        <v>199</v>
      </c>
      <c r="V401" s="39" t="s">
        <v>807</v>
      </c>
      <c r="W401" s="50">
        <f>R19962781</f>
        <v>0</v>
      </c>
      <c r="X401" s="50">
        <f>R19962782</f>
        <v>0</v>
      </c>
      <c r="Y401" s="48" t="str">
        <f>R19962783</f>
        <v>x</v>
      </c>
      <c r="Z401" s="49">
        <f>R19962784</f>
        <v>0</v>
      </c>
    </row>
    <row r="402" spans="1:26" ht="12.75">
      <c r="A402" s="44">
        <f t="shared" si="120"/>
        <v>0</v>
      </c>
      <c r="B402" s="43">
        <f t="shared" si="121"/>
        <v>0</v>
      </c>
      <c r="C402" s="43">
        <f t="shared" si="122"/>
        <v>0</v>
      </c>
      <c r="D402" s="43">
        <f t="shared" si="123"/>
        <v>0</v>
      </c>
      <c r="E402" s="45">
        <f t="shared" si="124"/>
        <v>0</v>
      </c>
      <c r="F402" s="43">
        <f t="shared" si="125"/>
        <v>0</v>
      </c>
      <c r="G402" s="43">
        <f t="shared" si="126"/>
        <v>0</v>
      </c>
      <c r="H402" s="43">
        <f t="shared" si="127"/>
        <v>0</v>
      </c>
      <c r="I402" s="46">
        <f t="shared" si="128"/>
        <v>0</v>
      </c>
      <c r="J402" s="47">
        <f t="shared" si="129"/>
      </c>
      <c r="K402" s="43">
        <f t="shared" si="130"/>
        <v>0</v>
      </c>
      <c r="L402" s="43">
        <f t="shared" si="131"/>
        <v>0</v>
      </c>
      <c r="M402" s="43">
        <f t="shared" si="132"/>
        <v>0</v>
      </c>
      <c r="N402" s="43">
        <f t="shared" si="133"/>
        <v>0</v>
      </c>
      <c r="O402" s="43">
        <f t="shared" si="134"/>
        <v>0</v>
      </c>
      <c r="P402" s="43">
        <f t="shared" si="135"/>
        <v>0</v>
      </c>
      <c r="Q402" s="43">
        <f t="shared" si="136"/>
      </c>
      <c r="R402" s="43">
        <f t="shared" si="137"/>
        <v>0</v>
      </c>
      <c r="S402" s="43">
        <f t="shared" si="138"/>
        <v>0</v>
      </c>
      <c r="T402" s="43">
        <f t="shared" si="139"/>
        <v>0</v>
      </c>
      <c r="U402" s="43">
        <v>199</v>
      </c>
      <c r="V402" s="39" t="s">
        <v>809</v>
      </c>
      <c r="W402" s="50">
        <f>R19962791</f>
        <v>0</v>
      </c>
      <c r="X402" s="50">
        <f>R19962792</f>
        <v>0</v>
      </c>
      <c r="Y402" s="48" t="str">
        <f>R19962793</f>
        <v>x</v>
      </c>
      <c r="Z402" s="49">
        <f>R19962794</f>
        <v>0</v>
      </c>
    </row>
    <row r="403" spans="1:26" ht="12.75">
      <c r="A403" s="44">
        <f t="shared" si="120"/>
        <v>0</v>
      </c>
      <c r="B403" s="43">
        <f t="shared" si="121"/>
        <v>0</v>
      </c>
      <c r="C403" s="43">
        <f t="shared" si="122"/>
        <v>0</v>
      </c>
      <c r="D403" s="43">
        <f t="shared" si="123"/>
        <v>0</v>
      </c>
      <c r="E403" s="45">
        <f t="shared" si="124"/>
        <v>0</v>
      </c>
      <c r="F403" s="43">
        <f t="shared" si="125"/>
        <v>0</v>
      </c>
      <c r="G403" s="43">
        <f t="shared" si="126"/>
        <v>0</v>
      </c>
      <c r="H403" s="43">
        <f t="shared" si="127"/>
        <v>0</v>
      </c>
      <c r="I403" s="46">
        <f t="shared" si="128"/>
        <v>0</v>
      </c>
      <c r="J403" s="47">
        <f t="shared" si="129"/>
      </c>
      <c r="K403" s="43">
        <f t="shared" si="130"/>
        <v>0</v>
      </c>
      <c r="L403" s="43">
        <f t="shared" si="131"/>
        <v>0</v>
      </c>
      <c r="M403" s="43">
        <f t="shared" si="132"/>
        <v>0</v>
      </c>
      <c r="N403" s="43">
        <f t="shared" si="133"/>
        <v>0</v>
      </c>
      <c r="O403" s="43">
        <f t="shared" si="134"/>
        <v>0</v>
      </c>
      <c r="P403" s="43">
        <f t="shared" si="135"/>
        <v>0</v>
      </c>
      <c r="Q403" s="43">
        <f t="shared" si="136"/>
      </c>
      <c r="R403" s="43">
        <f t="shared" si="137"/>
        <v>0</v>
      </c>
      <c r="S403" s="43">
        <f t="shared" si="138"/>
        <v>0</v>
      </c>
      <c r="T403" s="43">
        <f t="shared" si="139"/>
        <v>0</v>
      </c>
      <c r="U403" s="43">
        <v>199</v>
      </c>
      <c r="V403" s="39" t="s">
        <v>811</v>
      </c>
      <c r="W403" s="50">
        <f>R19962801</f>
        <v>0</v>
      </c>
      <c r="X403" s="50">
        <f>R19962802</f>
        <v>0</v>
      </c>
      <c r="Y403" s="48" t="str">
        <f>R19962803</f>
        <v>x</v>
      </c>
      <c r="Z403" s="49">
        <f>R19962804</f>
        <v>0</v>
      </c>
    </row>
    <row r="404" spans="1:26" ht="12.75">
      <c r="A404" s="44">
        <f t="shared" si="120"/>
        <v>0</v>
      </c>
      <c r="B404" s="43">
        <f t="shared" si="121"/>
        <v>0</v>
      </c>
      <c r="C404" s="43">
        <f t="shared" si="122"/>
        <v>0</v>
      </c>
      <c r="D404" s="43">
        <f t="shared" si="123"/>
        <v>0</v>
      </c>
      <c r="E404" s="45">
        <f t="shared" si="124"/>
        <v>0</v>
      </c>
      <c r="F404" s="43">
        <f t="shared" si="125"/>
        <v>0</v>
      </c>
      <c r="G404" s="43">
        <f t="shared" si="126"/>
        <v>0</v>
      </c>
      <c r="H404" s="43">
        <f t="shared" si="127"/>
        <v>0</v>
      </c>
      <c r="I404" s="46">
        <f t="shared" si="128"/>
        <v>0</v>
      </c>
      <c r="J404" s="47">
        <f t="shared" si="129"/>
      </c>
      <c r="K404" s="43">
        <f t="shared" si="130"/>
        <v>0</v>
      </c>
      <c r="L404" s="43">
        <f t="shared" si="131"/>
        <v>0</v>
      </c>
      <c r="M404" s="43">
        <f t="shared" si="132"/>
        <v>0</v>
      </c>
      <c r="N404" s="43">
        <f t="shared" si="133"/>
        <v>0</v>
      </c>
      <c r="O404" s="43">
        <f t="shared" si="134"/>
        <v>0</v>
      </c>
      <c r="P404" s="43">
        <f t="shared" si="135"/>
        <v>0</v>
      </c>
      <c r="Q404" s="43">
        <f t="shared" si="136"/>
      </c>
      <c r="R404" s="43">
        <f t="shared" si="137"/>
        <v>0</v>
      </c>
      <c r="S404" s="43">
        <f t="shared" si="138"/>
        <v>0</v>
      </c>
      <c r="T404" s="43">
        <f t="shared" si="139"/>
        <v>0</v>
      </c>
      <c r="U404" s="43">
        <v>199</v>
      </c>
      <c r="V404" s="39" t="s">
        <v>813</v>
      </c>
      <c r="W404" s="50">
        <f>R19962811</f>
        <v>0</v>
      </c>
      <c r="X404" s="50">
        <f>R19962812</f>
        <v>0</v>
      </c>
      <c r="Y404" s="48" t="str">
        <f>R19962813</f>
        <v>x</v>
      </c>
      <c r="Z404" s="49">
        <f>R19962814</f>
        <v>0</v>
      </c>
    </row>
    <row r="405" spans="1:26" ht="12.75">
      <c r="A405" s="44">
        <f t="shared" si="120"/>
        <v>0</v>
      </c>
      <c r="B405" s="43">
        <f t="shared" si="121"/>
        <v>0</v>
      </c>
      <c r="C405" s="43">
        <f t="shared" si="122"/>
        <v>0</v>
      </c>
      <c r="D405" s="43">
        <f t="shared" si="123"/>
        <v>0</v>
      </c>
      <c r="E405" s="45">
        <f t="shared" si="124"/>
        <v>0</v>
      </c>
      <c r="F405" s="43">
        <f t="shared" si="125"/>
        <v>0</v>
      </c>
      <c r="G405" s="43">
        <f t="shared" si="126"/>
        <v>0</v>
      </c>
      <c r="H405" s="43">
        <f t="shared" si="127"/>
        <v>0</v>
      </c>
      <c r="I405" s="46">
        <f t="shared" si="128"/>
        <v>0</v>
      </c>
      <c r="J405" s="47">
        <f t="shared" si="129"/>
      </c>
      <c r="K405" s="43">
        <f t="shared" si="130"/>
        <v>0</v>
      </c>
      <c r="L405" s="43">
        <f t="shared" si="131"/>
        <v>0</v>
      </c>
      <c r="M405" s="43">
        <f t="shared" si="132"/>
        <v>0</v>
      </c>
      <c r="N405" s="43">
        <f t="shared" si="133"/>
        <v>0</v>
      </c>
      <c r="O405" s="43">
        <f t="shared" si="134"/>
        <v>0</v>
      </c>
      <c r="P405" s="43">
        <f t="shared" si="135"/>
        <v>0</v>
      </c>
      <c r="Q405" s="43">
        <f t="shared" si="136"/>
      </c>
      <c r="R405" s="43">
        <f t="shared" si="137"/>
        <v>0</v>
      </c>
      <c r="S405" s="43">
        <f t="shared" si="138"/>
        <v>0</v>
      </c>
      <c r="T405" s="43">
        <f t="shared" si="139"/>
        <v>0</v>
      </c>
      <c r="U405" s="43">
        <v>199</v>
      </c>
      <c r="V405" s="39" t="s">
        <v>815</v>
      </c>
      <c r="W405" s="50">
        <f>R19962821</f>
        <v>0</v>
      </c>
      <c r="X405" s="50">
        <f>R19962822</f>
        <v>0</v>
      </c>
      <c r="Y405" s="48" t="str">
        <f>R19962823</f>
        <v>x</v>
      </c>
      <c r="Z405" s="49">
        <f>R19962824</f>
        <v>0</v>
      </c>
    </row>
    <row r="406" spans="1:26" ht="12.75">
      <c r="A406" s="44">
        <f t="shared" si="120"/>
        <v>0</v>
      </c>
      <c r="B406" s="43">
        <f t="shared" si="121"/>
        <v>0</v>
      </c>
      <c r="C406" s="43">
        <f t="shared" si="122"/>
        <v>0</v>
      </c>
      <c r="D406" s="43">
        <f t="shared" si="123"/>
        <v>0</v>
      </c>
      <c r="E406" s="45">
        <f t="shared" si="124"/>
        <v>0</v>
      </c>
      <c r="F406" s="43">
        <f t="shared" si="125"/>
        <v>0</v>
      </c>
      <c r="G406" s="43">
        <f t="shared" si="126"/>
        <v>0</v>
      </c>
      <c r="H406" s="43">
        <f t="shared" si="127"/>
        <v>0</v>
      </c>
      <c r="I406" s="46">
        <f t="shared" si="128"/>
        <v>0</v>
      </c>
      <c r="J406" s="47">
        <f t="shared" si="129"/>
      </c>
      <c r="K406" s="43">
        <f t="shared" si="130"/>
        <v>0</v>
      </c>
      <c r="L406" s="43">
        <f t="shared" si="131"/>
        <v>0</v>
      </c>
      <c r="M406" s="43">
        <f t="shared" si="132"/>
        <v>0</v>
      </c>
      <c r="N406" s="43">
        <f t="shared" si="133"/>
        <v>0</v>
      </c>
      <c r="O406" s="43">
        <f t="shared" si="134"/>
        <v>0</v>
      </c>
      <c r="P406" s="43">
        <f t="shared" si="135"/>
        <v>0</v>
      </c>
      <c r="Q406" s="43">
        <f t="shared" si="136"/>
      </c>
      <c r="R406" s="43">
        <f t="shared" si="137"/>
        <v>0</v>
      </c>
      <c r="S406" s="43">
        <f t="shared" si="138"/>
        <v>0</v>
      </c>
      <c r="T406" s="43">
        <f t="shared" si="139"/>
        <v>0</v>
      </c>
      <c r="U406" s="43">
        <v>199</v>
      </c>
      <c r="V406" s="39" t="s">
        <v>817</v>
      </c>
      <c r="W406" s="50">
        <f>R19962831</f>
        <v>0</v>
      </c>
      <c r="X406" s="50">
        <f>R19962832</f>
        <v>0</v>
      </c>
      <c r="Y406" s="48" t="str">
        <f>R19962833</f>
        <v>x</v>
      </c>
      <c r="Z406" s="49">
        <f>R19962834</f>
        <v>0</v>
      </c>
    </row>
    <row r="407" spans="1:26" ht="12.75">
      <c r="A407" s="44">
        <f t="shared" si="120"/>
        <v>0</v>
      </c>
      <c r="B407" s="43">
        <f t="shared" si="121"/>
        <v>0</v>
      </c>
      <c r="C407" s="43">
        <f t="shared" si="122"/>
        <v>0</v>
      </c>
      <c r="D407" s="43">
        <f t="shared" si="123"/>
        <v>0</v>
      </c>
      <c r="E407" s="45">
        <f t="shared" si="124"/>
        <v>0</v>
      </c>
      <c r="F407" s="43">
        <f t="shared" si="125"/>
        <v>0</v>
      </c>
      <c r="G407" s="43">
        <f t="shared" si="126"/>
        <v>0</v>
      </c>
      <c r="H407" s="43">
        <f t="shared" si="127"/>
        <v>0</v>
      </c>
      <c r="I407" s="46">
        <f t="shared" si="128"/>
        <v>0</v>
      </c>
      <c r="J407" s="47">
        <f t="shared" si="129"/>
      </c>
      <c r="K407" s="43">
        <f t="shared" si="130"/>
        <v>0</v>
      </c>
      <c r="L407" s="43">
        <f t="shared" si="131"/>
        <v>0</v>
      </c>
      <c r="M407" s="43">
        <f t="shared" si="132"/>
        <v>0</v>
      </c>
      <c r="N407" s="43">
        <f t="shared" si="133"/>
        <v>0</v>
      </c>
      <c r="O407" s="43">
        <f t="shared" si="134"/>
        <v>0</v>
      </c>
      <c r="P407" s="43">
        <f t="shared" si="135"/>
        <v>0</v>
      </c>
      <c r="Q407" s="43">
        <f t="shared" si="136"/>
      </c>
      <c r="R407" s="43">
        <f t="shared" si="137"/>
        <v>0</v>
      </c>
      <c r="S407" s="43">
        <f t="shared" si="138"/>
        <v>0</v>
      </c>
      <c r="T407" s="43">
        <f t="shared" si="139"/>
        <v>0</v>
      </c>
      <c r="U407" s="43">
        <v>199</v>
      </c>
      <c r="V407" s="39" t="s">
        <v>819</v>
      </c>
      <c r="W407" s="50">
        <f>R19962841</f>
        <v>0</v>
      </c>
      <c r="X407" s="50">
        <f>R19962842</f>
        <v>0</v>
      </c>
      <c r="Y407" s="48" t="str">
        <f>R19962843</f>
        <v>x</v>
      </c>
      <c r="Z407" s="49">
        <f>R19962844</f>
        <v>0</v>
      </c>
    </row>
    <row r="408" spans="1:26" ht="12.75">
      <c r="A408" s="44">
        <f t="shared" si="120"/>
        <v>0</v>
      </c>
      <c r="B408" s="43">
        <f t="shared" si="121"/>
        <v>0</v>
      </c>
      <c r="C408" s="43">
        <f t="shared" si="122"/>
        <v>0</v>
      </c>
      <c r="D408" s="43">
        <f t="shared" si="123"/>
        <v>0</v>
      </c>
      <c r="E408" s="45">
        <f t="shared" si="124"/>
        <v>0</v>
      </c>
      <c r="F408" s="43">
        <f t="shared" si="125"/>
        <v>0</v>
      </c>
      <c r="G408" s="43">
        <f t="shared" si="126"/>
        <v>0</v>
      </c>
      <c r="H408" s="43">
        <f t="shared" si="127"/>
        <v>0</v>
      </c>
      <c r="I408" s="46">
        <f t="shared" si="128"/>
        <v>0</v>
      </c>
      <c r="J408" s="47">
        <f t="shared" si="129"/>
      </c>
      <c r="K408" s="43">
        <f t="shared" si="130"/>
        <v>0</v>
      </c>
      <c r="L408" s="43">
        <f t="shared" si="131"/>
        <v>0</v>
      </c>
      <c r="M408" s="43">
        <f t="shared" si="132"/>
        <v>0</v>
      </c>
      <c r="N408" s="43">
        <f t="shared" si="133"/>
        <v>0</v>
      </c>
      <c r="O408" s="43">
        <f t="shared" si="134"/>
        <v>0</v>
      </c>
      <c r="P408" s="43">
        <f t="shared" si="135"/>
        <v>0</v>
      </c>
      <c r="Q408" s="43">
        <f t="shared" si="136"/>
      </c>
      <c r="R408" s="43">
        <f t="shared" si="137"/>
        <v>0</v>
      </c>
      <c r="S408" s="43">
        <f t="shared" si="138"/>
        <v>0</v>
      </c>
      <c r="T408" s="43">
        <f t="shared" si="139"/>
        <v>0</v>
      </c>
      <c r="U408" s="43">
        <v>199</v>
      </c>
      <c r="V408" s="39" t="s">
        <v>821</v>
      </c>
      <c r="W408" s="50">
        <f>R19962851</f>
        <v>0</v>
      </c>
      <c r="X408" s="50">
        <f>R19962852</f>
        <v>0</v>
      </c>
      <c r="Y408" s="48" t="str">
        <f>R19962853</f>
        <v>x</v>
      </c>
      <c r="Z408" s="49">
        <f>R19962854</f>
        <v>0</v>
      </c>
    </row>
    <row r="409" spans="1:26" ht="12.75">
      <c r="A409" s="44">
        <f t="shared" si="120"/>
        <v>0</v>
      </c>
      <c r="B409" s="43">
        <f t="shared" si="121"/>
        <v>0</v>
      </c>
      <c r="C409" s="43">
        <f t="shared" si="122"/>
        <v>0</v>
      </c>
      <c r="D409" s="43">
        <f t="shared" si="123"/>
        <v>0</v>
      </c>
      <c r="E409" s="45">
        <f t="shared" si="124"/>
        <v>0</v>
      </c>
      <c r="F409" s="43">
        <f t="shared" si="125"/>
        <v>0</v>
      </c>
      <c r="G409" s="43">
        <f t="shared" si="126"/>
        <v>0</v>
      </c>
      <c r="H409" s="43">
        <f t="shared" si="127"/>
        <v>0</v>
      </c>
      <c r="I409" s="46">
        <f t="shared" si="128"/>
        <v>0</v>
      </c>
      <c r="J409" s="47">
        <f t="shared" si="129"/>
      </c>
      <c r="K409" s="43">
        <f t="shared" si="130"/>
        <v>0</v>
      </c>
      <c r="L409" s="43">
        <f t="shared" si="131"/>
        <v>0</v>
      </c>
      <c r="M409" s="43">
        <f t="shared" si="132"/>
        <v>0</v>
      </c>
      <c r="N409" s="43">
        <f t="shared" si="133"/>
        <v>0</v>
      </c>
      <c r="O409" s="43">
        <f t="shared" si="134"/>
        <v>0</v>
      </c>
      <c r="P409" s="43">
        <f t="shared" si="135"/>
        <v>0</v>
      </c>
      <c r="Q409" s="43">
        <f t="shared" si="136"/>
      </c>
      <c r="R409" s="43">
        <f t="shared" si="137"/>
        <v>0</v>
      </c>
      <c r="S409" s="43">
        <f t="shared" si="138"/>
        <v>0</v>
      </c>
      <c r="T409" s="43">
        <f t="shared" si="139"/>
        <v>0</v>
      </c>
      <c r="U409" s="43">
        <v>199</v>
      </c>
      <c r="V409" s="39" t="s">
        <v>823</v>
      </c>
      <c r="W409" s="50">
        <f>R19962861</f>
        <v>0</v>
      </c>
      <c r="X409" s="50">
        <f>R19962862</f>
        <v>0</v>
      </c>
      <c r="Y409" s="48" t="str">
        <f>R19962863</f>
        <v>x</v>
      </c>
      <c r="Z409" s="49">
        <f>R19962864</f>
        <v>0</v>
      </c>
    </row>
    <row r="410" spans="1:26" ht="12.75">
      <c r="A410" s="44">
        <f t="shared" si="120"/>
        <v>0</v>
      </c>
      <c r="B410" s="43">
        <f t="shared" si="121"/>
        <v>0</v>
      </c>
      <c r="C410" s="43">
        <f t="shared" si="122"/>
        <v>0</v>
      </c>
      <c r="D410" s="43">
        <f t="shared" si="123"/>
        <v>0</v>
      </c>
      <c r="E410" s="45">
        <f t="shared" si="124"/>
        <v>0</v>
      </c>
      <c r="F410" s="43">
        <f t="shared" si="125"/>
        <v>0</v>
      </c>
      <c r="G410" s="43">
        <f t="shared" si="126"/>
        <v>0</v>
      </c>
      <c r="H410" s="43">
        <f t="shared" si="127"/>
        <v>0</v>
      </c>
      <c r="I410" s="46">
        <f t="shared" si="128"/>
        <v>0</v>
      </c>
      <c r="J410" s="47">
        <f t="shared" si="129"/>
      </c>
      <c r="K410" s="43">
        <f t="shared" si="130"/>
        <v>0</v>
      </c>
      <c r="L410" s="43">
        <f t="shared" si="131"/>
        <v>0</v>
      </c>
      <c r="M410" s="43">
        <f t="shared" si="132"/>
        <v>0</v>
      </c>
      <c r="N410" s="43">
        <f t="shared" si="133"/>
        <v>0</v>
      </c>
      <c r="O410" s="43">
        <f t="shared" si="134"/>
        <v>0</v>
      </c>
      <c r="P410" s="43">
        <f t="shared" si="135"/>
        <v>0</v>
      </c>
      <c r="Q410" s="43">
        <f t="shared" si="136"/>
      </c>
      <c r="R410" s="43">
        <f t="shared" si="137"/>
        <v>0</v>
      </c>
      <c r="S410" s="43">
        <f t="shared" si="138"/>
        <v>0</v>
      </c>
      <c r="T410" s="43">
        <f t="shared" si="139"/>
        <v>0</v>
      </c>
      <c r="U410" s="43">
        <v>199</v>
      </c>
      <c r="V410" s="39" t="s">
        <v>825</v>
      </c>
      <c r="W410" s="50">
        <f>R19962901</f>
        <v>0</v>
      </c>
      <c r="X410" s="50">
        <f>R19962902</f>
        <v>0</v>
      </c>
      <c r="Y410" s="48" t="str">
        <f>R19962903</f>
        <v>x</v>
      </c>
      <c r="Z410" s="49">
        <f>R19962904</f>
        <v>0</v>
      </c>
    </row>
    <row r="411" spans="1:26" ht="12.75">
      <c r="A411" s="44">
        <f t="shared" si="120"/>
        <v>0</v>
      </c>
      <c r="B411" s="43">
        <f t="shared" si="121"/>
        <v>0</v>
      </c>
      <c r="C411" s="43">
        <f t="shared" si="122"/>
        <v>0</v>
      </c>
      <c r="D411" s="43">
        <f t="shared" si="123"/>
        <v>0</v>
      </c>
      <c r="E411" s="45">
        <f t="shared" si="124"/>
        <v>0</v>
      </c>
      <c r="F411" s="43">
        <f t="shared" si="125"/>
        <v>0</v>
      </c>
      <c r="G411" s="43">
        <f t="shared" si="126"/>
        <v>0</v>
      </c>
      <c r="H411" s="43">
        <f t="shared" si="127"/>
        <v>0</v>
      </c>
      <c r="I411" s="46">
        <f t="shared" si="128"/>
        <v>0</v>
      </c>
      <c r="J411" s="47">
        <f t="shared" si="129"/>
      </c>
      <c r="K411" s="43">
        <f t="shared" si="130"/>
        <v>0</v>
      </c>
      <c r="L411" s="43">
        <f t="shared" si="131"/>
        <v>0</v>
      </c>
      <c r="M411" s="43">
        <f t="shared" si="132"/>
        <v>0</v>
      </c>
      <c r="N411" s="43">
        <f t="shared" si="133"/>
        <v>0</v>
      </c>
      <c r="O411" s="43">
        <f t="shared" si="134"/>
        <v>0</v>
      </c>
      <c r="P411" s="43">
        <f t="shared" si="135"/>
        <v>0</v>
      </c>
      <c r="Q411" s="43">
        <f t="shared" si="136"/>
      </c>
      <c r="R411" s="43">
        <f t="shared" si="137"/>
        <v>0</v>
      </c>
      <c r="S411" s="43">
        <f t="shared" si="138"/>
        <v>0</v>
      </c>
      <c r="T411" s="43">
        <f t="shared" si="139"/>
        <v>0</v>
      </c>
      <c r="U411" s="43">
        <v>199</v>
      </c>
      <c r="V411" s="39" t="s">
        <v>827</v>
      </c>
      <c r="W411" s="50">
        <f>R19962951</f>
        <v>0</v>
      </c>
      <c r="X411" s="50">
        <f>R19962952</f>
        <v>0</v>
      </c>
      <c r="Y411" s="48" t="str">
        <f>R19962953</f>
        <v>x</v>
      </c>
      <c r="Z411" s="49">
        <f>R19962954</f>
        <v>0</v>
      </c>
    </row>
    <row r="412" spans="1:26" ht="12.75">
      <c r="A412" s="44">
        <f t="shared" si="120"/>
        <v>0</v>
      </c>
      <c r="B412" s="43">
        <f t="shared" si="121"/>
        <v>0</v>
      </c>
      <c r="C412" s="43">
        <f t="shared" si="122"/>
        <v>0</v>
      </c>
      <c r="D412" s="43">
        <f t="shared" si="123"/>
        <v>0</v>
      </c>
      <c r="E412" s="45">
        <f t="shared" si="124"/>
        <v>0</v>
      </c>
      <c r="F412" s="43">
        <f t="shared" si="125"/>
        <v>0</v>
      </c>
      <c r="G412" s="43">
        <f t="shared" si="126"/>
        <v>0</v>
      </c>
      <c r="H412" s="43">
        <f t="shared" si="127"/>
        <v>0</v>
      </c>
      <c r="I412" s="46">
        <f t="shared" si="128"/>
        <v>0</v>
      </c>
      <c r="J412" s="47">
        <f t="shared" si="129"/>
      </c>
      <c r="K412" s="43">
        <f t="shared" si="130"/>
        <v>0</v>
      </c>
      <c r="L412" s="43">
        <f t="shared" si="131"/>
        <v>0</v>
      </c>
      <c r="M412" s="43">
        <f t="shared" si="132"/>
        <v>0</v>
      </c>
      <c r="N412" s="43">
        <f t="shared" si="133"/>
        <v>0</v>
      </c>
      <c r="O412" s="43">
        <f t="shared" si="134"/>
        <v>0</v>
      </c>
      <c r="P412" s="43">
        <f t="shared" si="135"/>
        <v>0</v>
      </c>
      <c r="Q412" s="43">
        <f t="shared" si="136"/>
      </c>
      <c r="R412" s="43">
        <f t="shared" si="137"/>
        <v>0</v>
      </c>
      <c r="S412" s="43">
        <f t="shared" si="138"/>
        <v>0</v>
      </c>
      <c r="T412" s="43">
        <f t="shared" si="139"/>
        <v>0</v>
      </c>
      <c r="U412" s="43">
        <v>199</v>
      </c>
      <c r="V412" s="39" t="s">
        <v>829</v>
      </c>
      <c r="W412" s="50">
        <f>R19964001</f>
        <v>0</v>
      </c>
      <c r="X412" s="50">
        <f>R19964002</f>
        <v>0</v>
      </c>
      <c r="Y412" s="50">
        <f>R19964003</f>
        <v>0</v>
      </c>
      <c r="Z412" s="49">
        <f>R19964004</f>
        <v>0</v>
      </c>
    </row>
    <row r="413" spans="1:26" ht="12.75">
      <c r="A413" s="44">
        <f t="shared" si="120"/>
        <v>0</v>
      </c>
      <c r="B413" s="43">
        <f t="shared" si="121"/>
        <v>0</v>
      </c>
      <c r="C413" s="43">
        <f t="shared" si="122"/>
        <v>0</v>
      </c>
      <c r="D413" s="43">
        <f t="shared" si="123"/>
        <v>0</v>
      </c>
      <c r="E413" s="45">
        <f t="shared" si="124"/>
        <v>0</v>
      </c>
      <c r="F413" s="43">
        <f t="shared" si="125"/>
        <v>0</v>
      </c>
      <c r="G413" s="43">
        <f t="shared" si="126"/>
        <v>0</v>
      </c>
      <c r="H413" s="43">
        <f t="shared" si="127"/>
        <v>0</v>
      </c>
      <c r="I413" s="46">
        <f t="shared" si="128"/>
        <v>0</v>
      </c>
      <c r="J413" s="47">
        <f t="shared" si="129"/>
      </c>
      <c r="K413" s="43">
        <f t="shared" si="130"/>
        <v>0</v>
      </c>
      <c r="L413" s="43">
        <f t="shared" si="131"/>
        <v>0</v>
      </c>
      <c r="M413" s="43">
        <f t="shared" si="132"/>
        <v>0</v>
      </c>
      <c r="N413" s="43">
        <f t="shared" si="133"/>
        <v>0</v>
      </c>
      <c r="O413" s="43">
        <f t="shared" si="134"/>
        <v>0</v>
      </c>
      <c r="P413" s="43">
        <f t="shared" si="135"/>
        <v>0</v>
      </c>
      <c r="Q413" s="43">
        <f t="shared" si="136"/>
      </c>
      <c r="R413" s="43">
        <f t="shared" si="137"/>
        <v>0</v>
      </c>
      <c r="S413" s="43">
        <f t="shared" si="138"/>
        <v>0</v>
      </c>
      <c r="T413" s="43">
        <f t="shared" si="139"/>
        <v>0</v>
      </c>
      <c r="U413" s="43">
        <v>199</v>
      </c>
      <c r="V413" s="39" t="s">
        <v>831</v>
      </c>
      <c r="W413" s="50">
        <f>R19964051</f>
        <v>0</v>
      </c>
      <c r="X413" s="50">
        <f>R19964052</f>
        <v>0</v>
      </c>
      <c r="Y413" s="50">
        <f>R19964053</f>
        <v>0</v>
      </c>
      <c r="Z413" s="49">
        <f>R19964054</f>
        <v>0</v>
      </c>
    </row>
    <row r="414" spans="1:26" ht="12.75">
      <c r="A414" s="44">
        <f t="shared" si="120"/>
        <v>0</v>
      </c>
      <c r="B414" s="43">
        <f t="shared" si="121"/>
        <v>0</v>
      </c>
      <c r="C414" s="43">
        <f t="shared" si="122"/>
        <v>0</v>
      </c>
      <c r="D414" s="43">
        <f t="shared" si="123"/>
        <v>0</v>
      </c>
      <c r="E414" s="45">
        <f t="shared" si="124"/>
        <v>0</v>
      </c>
      <c r="F414" s="43">
        <f t="shared" si="125"/>
        <v>0</v>
      </c>
      <c r="G414" s="43">
        <f t="shared" si="126"/>
        <v>0</v>
      </c>
      <c r="H414" s="43">
        <f t="shared" si="127"/>
        <v>0</v>
      </c>
      <c r="I414" s="46">
        <f t="shared" si="128"/>
        <v>0</v>
      </c>
      <c r="J414" s="47">
        <f t="shared" si="129"/>
      </c>
      <c r="K414" s="43">
        <f t="shared" si="130"/>
        <v>0</v>
      </c>
      <c r="L414" s="43">
        <f t="shared" si="131"/>
        <v>0</v>
      </c>
      <c r="M414" s="43">
        <f t="shared" si="132"/>
        <v>0</v>
      </c>
      <c r="N414" s="43">
        <f t="shared" si="133"/>
        <v>0</v>
      </c>
      <c r="O414" s="43">
        <f t="shared" si="134"/>
        <v>0</v>
      </c>
      <c r="P414" s="43">
        <f t="shared" si="135"/>
        <v>0</v>
      </c>
      <c r="Q414" s="43">
        <f t="shared" si="136"/>
      </c>
      <c r="R414" s="43">
        <f t="shared" si="137"/>
        <v>0</v>
      </c>
      <c r="S414" s="43">
        <f t="shared" si="138"/>
        <v>0</v>
      </c>
      <c r="T414" s="43">
        <f t="shared" si="139"/>
        <v>0</v>
      </c>
      <c r="U414" s="43">
        <v>199</v>
      </c>
      <c r="V414" s="39" t="s">
        <v>833</v>
      </c>
      <c r="W414" s="50">
        <f>R19964101</f>
        <v>0</v>
      </c>
      <c r="X414" s="50">
        <f>R19964102</f>
        <v>0</v>
      </c>
      <c r="Y414" s="50">
        <f>R19964103</f>
        <v>0</v>
      </c>
      <c r="Z414" s="49">
        <f>R19964104</f>
        <v>0</v>
      </c>
    </row>
    <row r="415" spans="1:26" ht="12.75">
      <c r="A415" s="44">
        <f t="shared" si="120"/>
        <v>0</v>
      </c>
      <c r="B415" s="43">
        <f t="shared" si="121"/>
        <v>0</v>
      </c>
      <c r="C415" s="43">
        <f t="shared" si="122"/>
        <v>0</v>
      </c>
      <c r="D415" s="43">
        <f t="shared" si="123"/>
        <v>0</v>
      </c>
      <c r="E415" s="45">
        <f t="shared" si="124"/>
        <v>0</v>
      </c>
      <c r="F415" s="43">
        <f t="shared" si="125"/>
        <v>0</v>
      </c>
      <c r="G415" s="43">
        <f t="shared" si="126"/>
        <v>0</v>
      </c>
      <c r="H415" s="43">
        <f t="shared" si="127"/>
        <v>0</v>
      </c>
      <c r="I415" s="46">
        <f t="shared" si="128"/>
        <v>0</v>
      </c>
      <c r="J415" s="47">
        <f t="shared" si="129"/>
      </c>
      <c r="K415" s="43">
        <f t="shared" si="130"/>
        <v>0</v>
      </c>
      <c r="L415" s="43">
        <f t="shared" si="131"/>
        <v>0</v>
      </c>
      <c r="M415" s="43">
        <f t="shared" si="132"/>
        <v>0</v>
      </c>
      <c r="N415" s="43">
        <f t="shared" si="133"/>
        <v>0</v>
      </c>
      <c r="O415" s="43">
        <f t="shared" si="134"/>
        <v>0</v>
      </c>
      <c r="P415" s="43">
        <f t="shared" si="135"/>
        <v>0</v>
      </c>
      <c r="Q415" s="43">
        <f t="shared" si="136"/>
      </c>
      <c r="R415" s="43">
        <f t="shared" si="137"/>
        <v>0</v>
      </c>
      <c r="S415" s="43">
        <f t="shared" si="138"/>
        <v>0</v>
      </c>
      <c r="T415" s="43">
        <f t="shared" si="139"/>
        <v>0</v>
      </c>
      <c r="U415" s="43">
        <v>199</v>
      </c>
      <c r="V415" s="39" t="s">
        <v>835</v>
      </c>
      <c r="W415" s="50">
        <f>R19964151</f>
        <v>0</v>
      </c>
      <c r="X415" s="50">
        <f>R19964152</f>
        <v>0</v>
      </c>
      <c r="Y415" s="50">
        <f>R19964153</f>
        <v>0</v>
      </c>
      <c r="Z415" s="49">
        <f>R19964154</f>
        <v>0</v>
      </c>
    </row>
    <row r="416" spans="1:26" ht="12.75">
      <c r="A416" s="44">
        <f t="shared" si="120"/>
        <v>0</v>
      </c>
      <c r="B416" s="43">
        <f t="shared" si="121"/>
        <v>0</v>
      </c>
      <c r="C416" s="43">
        <f t="shared" si="122"/>
        <v>0</v>
      </c>
      <c r="D416" s="43">
        <f t="shared" si="123"/>
        <v>0</v>
      </c>
      <c r="E416" s="45">
        <f t="shared" si="124"/>
        <v>0</v>
      </c>
      <c r="F416" s="43">
        <f t="shared" si="125"/>
        <v>0</v>
      </c>
      <c r="G416" s="43">
        <f t="shared" si="126"/>
        <v>0</v>
      </c>
      <c r="H416" s="43">
        <f t="shared" si="127"/>
        <v>0</v>
      </c>
      <c r="I416" s="46">
        <f t="shared" si="128"/>
        <v>0</v>
      </c>
      <c r="J416" s="47">
        <f t="shared" si="129"/>
      </c>
      <c r="K416" s="43">
        <f t="shared" si="130"/>
        <v>0</v>
      </c>
      <c r="L416" s="43">
        <f t="shared" si="131"/>
        <v>0</v>
      </c>
      <c r="M416" s="43">
        <f t="shared" si="132"/>
        <v>0</v>
      </c>
      <c r="N416" s="43">
        <f t="shared" si="133"/>
        <v>0</v>
      </c>
      <c r="O416" s="43">
        <f t="shared" si="134"/>
        <v>0</v>
      </c>
      <c r="P416" s="43">
        <f t="shared" si="135"/>
        <v>0</v>
      </c>
      <c r="Q416" s="43">
        <f t="shared" si="136"/>
      </c>
      <c r="R416" s="43">
        <f t="shared" si="137"/>
        <v>0</v>
      </c>
      <c r="S416" s="43">
        <f t="shared" si="138"/>
        <v>0</v>
      </c>
      <c r="T416" s="43">
        <f t="shared" si="139"/>
        <v>0</v>
      </c>
      <c r="U416" s="43">
        <v>199</v>
      </c>
      <c r="V416" s="39" t="s">
        <v>837</v>
      </c>
      <c r="W416" s="50">
        <f>R19964201</f>
        <v>0</v>
      </c>
      <c r="X416" s="50">
        <f>R19964202</f>
        <v>0</v>
      </c>
      <c r="Y416" s="50">
        <f>R19964203</f>
        <v>0</v>
      </c>
      <c r="Z416" s="49">
        <f>R19964204</f>
        <v>0</v>
      </c>
    </row>
    <row r="417" spans="1:26" ht="12.75">
      <c r="A417" s="44">
        <f t="shared" si="120"/>
        <v>0</v>
      </c>
      <c r="B417" s="43">
        <f t="shared" si="121"/>
        <v>0</v>
      </c>
      <c r="C417" s="43">
        <f t="shared" si="122"/>
        <v>0</v>
      </c>
      <c r="D417" s="43">
        <f t="shared" si="123"/>
        <v>0</v>
      </c>
      <c r="E417" s="45">
        <f t="shared" si="124"/>
        <v>0</v>
      </c>
      <c r="F417" s="43">
        <f t="shared" si="125"/>
        <v>0</v>
      </c>
      <c r="G417" s="43">
        <f t="shared" si="126"/>
        <v>0</v>
      </c>
      <c r="H417" s="43">
        <f t="shared" si="127"/>
        <v>0</v>
      </c>
      <c r="I417" s="46">
        <f t="shared" si="128"/>
        <v>0</v>
      </c>
      <c r="J417" s="47">
        <f t="shared" si="129"/>
      </c>
      <c r="K417" s="43">
        <f t="shared" si="130"/>
        <v>0</v>
      </c>
      <c r="L417" s="43">
        <f t="shared" si="131"/>
        <v>0</v>
      </c>
      <c r="M417" s="43">
        <f t="shared" si="132"/>
        <v>0</v>
      </c>
      <c r="N417" s="43">
        <f t="shared" si="133"/>
        <v>0</v>
      </c>
      <c r="O417" s="43">
        <f t="shared" si="134"/>
        <v>0</v>
      </c>
      <c r="P417" s="43">
        <f t="shared" si="135"/>
        <v>0</v>
      </c>
      <c r="Q417" s="43">
        <f t="shared" si="136"/>
      </c>
      <c r="R417" s="43">
        <f t="shared" si="137"/>
        <v>0</v>
      </c>
      <c r="S417" s="43">
        <f t="shared" si="138"/>
        <v>0</v>
      </c>
      <c r="T417" s="43">
        <f t="shared" si="139"/>
        <v>0</v>
      </c>
      <c r="U417" s="43">
        <v>199</v>
      </c>
      <c r="V417" s="39" t="s">
        <v>839</v>
      </c>
      <c r="W417" s="50">
        <f>R19964251</f>
        <v>0</v>
      </c>
      <c r="X417" s="50">
        <f>R19964252</f>
        <v>0</v>
      </c>
      <c r="Y417" s="50">
        <f>R19964253</f>
        <v>0</v>
      </c>
      <c r="Z417" s="49">
        <f>R19964254</f>
        <v>0</v>
      </c>
    </row>
    <row r="418" spans="1:26" ht="12.75">
      <c r="A418" s="44">
        <f t="shared" si="120"/>
        <v>0</v>
      </c>
      <c r="B418" s="43">
        <f t="shared" si="121"/>
        <v>0</v>
      </c>
      <c r="C418" s="43">
        <f t="shared" si="122"/>
        <v>0</v>
      </c>
      <c r="D418" s="43">
        <f t="shared" si="123"/>
        <v>0</v>
      </c>
      <c r="E418" s="45">
        <f t="shared" si="124"/>
        <v>0</v>
      </c>
      <c r="F418" s="43">
        <f t="shared" si="125"/>
        <v>0</v>
      </c>
      <c r="G418" s="43">
        <f t="shared" si="126"/>
        <v>0</v>
      </c>
      <c r="H418" s="43">
        <f t="shared" si="127"/>
        <v>0</v>
      </c>
      <c r="I418" s="46">
        <f t="shared" si="128"/>
        <v>0</v>
      </c>
      <c r="J418" s="47">
        <f t="shared" si="129"/>
      </c>
      <c r="K418" s="43">
        <f t="shared" si="130"/>
        <v>0</v>
      </c>
      <c r="L418" s="43">
        <f t="shared" si="131"/>
        <v>0</v>
      </c>
      <c r="M418" s="43">
        <f t="shared" si="132"/>
        <v>0</v>
      </c>
      <c r="N418" s="43">
        <f t="shared" si="133"/>
        <v>0</v>
      </c>
      <c r="O418" s="43">
        <f t="shared" si="134"/>
        <v>0</v>
      </c>
      <c r="P418" s="43">
        <f t="shared" si="135"/>
        <v>0</v>
      </c>
      <c r="Q418" s="43">
        <f t="shared" si="136"/>
      </c>
      <c r="R418" s="43">
        <f t="shared" si="137"/>
        <v>0</v>
      </c>
      <c r="S418" s="43">
        <f t="shared" si="138"/>
        <v>0</v>
      </c>
      <c r="T418" s="43">
        <f t="shared" si="139"/>
        <v>0</v>
      </c>
      <c r="U418" s="43">
        <v>199</v>
      </c>
      <c r="V418" s="39" t="s">
        <v>841</v>
      </c>
      <c r="W418" s="50">
        <f>R19964261</f>
        <v>0</v>
      </c>
      <c r="X418" s="50">
        <f>R19964262</f>
        <v>0</v>
      </c>
      <c r="Y418" s="50">
        <f>R19964263</f>
        <v>0</v>
      </c>
      <c r="Z418" s="49">
        <f>R19964264</f>
        <v>0</v>
      </c>
    </row>
    <row r="419" spans="1:26" ht="12.75">
      <c r="A419" s="44">
        <f t="shared" si="120"/>
        <v>0</v>
      </c>
      <c r="B419" s="43">
        <f t="shared" si="121"/>
        <v>0</v>
      </c>
      <c r="C419" s="43">
        <f t="shared" si="122"/>
        <v>0</v>
      </c>
      <c r="D419" s="43">
        <f t="shared" si="123"/>
        <v>0</v>
      </c>
      <c r="E419" s="45">
        <f t="shared" si="124"/>
        <v>0</v>
      </c>
      <c r="F419" s="43">
        <f t="shared" si="125"/>
        <v>0</v>
      </c>
      <c r="G419" s="43">
        <f t="shared" si="126"/>
        <v>0</v>
      </c>
      <c r="H419" s="43">
        <f t="shared" si="127"/>
        <v>0</v>
      </c>
      <c r="I419" s="46">
        <f t="shared" si="128"/>
        <v>0</v>
      </c>
      <c r="J419" s="47">
        <f t="shared" si="129"/>
      </c>
      <c r="K419" s="43">
        <f t="shared" si="130"/>
        <v>0</v>
      </c>
      <c r="L419" s="43">
        <f t="shared" si="131"/>
        <v>0</v>
      </c>
      <c r="M419" s="43">
        <f t="shared" si="132"/>
        <v>0</v>
      </c>
      <c r="N419" s="43">
        <f t="shared" si="133"/>
        <v>0</v>
      </c>
      <c r="O419" s="43">
        <f t="shared" si="134"/>
        <v>0</v>
      </c>
      <c r="P419" s="43">
        <f t="shared" si="135"/>
        <v>0</v>
      </c>
      <c r="Q419" s="43">
        <f t="shared" si="136"/>
      </c>
      <c r="R419" s="43">
        <f t="shared" si="137"/>
        <v>0</v>
      </c>
      <c r="S419" s="43">
        <f t="shared" si="138"/>
        <v>0</v>
      </c>
      <c r="T419" s="43">
        <f t="shared" si="139"/>
        <v>0</v>
      </c>
      <c r="U419" s="43">
        <v>199</v>
      </c>
      <c r="V419" s="39" t="s">
        <v>843</v>
      </c>
      <c r="W419" s="50">
        <f>R19964301</f>
        <v>0</v>
      </c>
      <c r="X419" s="50">
        <f>R19964302</f>
        <v>0</v>
      </c>
      <c r="Y419" s="50">
        <f>R19964303</f>
        <v>0</v>
      </c>
      <c r="Z419" s="49">
        <f>R19964304</f>
        <v>0</v>
      </c>
    </row>
    <row r="420" spans="1:26" ht="12.75">
      <c r="A420" s="44">
        <f t="shared" si="120"/>
        <v>0</v>
      </c>
      <c r="B420" s="43">
        <f t="shared" si="121"/>
        <v>0</v>
      </c>
      <c r="C420" s="43">
        <f t="shared" si="122"/>
        <v>0</v>
      </c>
      <c r="D420" s="43">
        <f t="shared" si="123"/>
        <v>0</v>
      </c>
      <c r="E420" s="45">
        <f t="shared" si="124"/>
        <v>0</v>
      </c>
      <c r="F420" s="43">
        <f t="shared" si="125"/>
        <v>0</v>
      </c>
      <c r="G420" s="43">
        <f t="shared" si="126"/>
        <v>0</v>
      </c>
      <c r="H420" s="43">
        <f t="shared" si="127"/>
        <v>0</v>
      </c>
      <c r="I420" s="46">
        <f t="shared" si="128"/>
        <v>0</v>
      </c>
      <c r="J420" s="47">
        <f t="shared" si="129"/>
      </c>
      <c r="K420" s="43">
        <f t="shared" si="130"/>
        <v>0</v>
      </c>
      <c r="L420" s="43">
        <f t="shared" si="131"/>
        <v>0</v>
      </c>
      <c r="M420" s="43">
        <f t="shared" si="132"/>
        <v>0</v>
      </c>
      <c r="N420" s="43">
        <f t="shared" si="133"/>
        <v>0</v>
      </c>
      <c r="O420" s="43">
        <f t="shared" si="134"/>
        <v>0</v>
      </c>
      <c r="P420" s="43">
        <f t="shared" si="135"/>
        <v>0</v>
      </c>
      <c r="Q420" s="43">
        <f t="shared" si="136"/>
      </c>
      <c r="R420" s="43">
        <f t="shared" si="137"/>
        <v>0</v>
      </c>
      <c r="S420" s="43">
        <f t="shared" si="138"/>
        <v>0</v>
      </c>
      <c r="T420" s="43">
        <f t="shared" si="139"/>
        <v>0</v>
      </c>
      <c r="U420" s="43">
        <v>199</v>
      </c>
      <c r="V420" s="39" t="s">
        <v>845</v>
      </c>
      <c r="W420" s="50">
        <f>R19964321</f>
        <v>0</v>
      </c>
      <c r="X420" s="50">
        <f>R19964322</f>
        <v>0</v>
      </c>
      <c r="Y420" s="50">
        <f>R19964323</f>
        <v>0</v>
      </c>
      <c r="Z420" s="49">
        <f>R19964324</f>
        <v>0</v>
      </c>
    </row>
    <row r="421" spans="1:26" ht="12.75">
      <c r="A421" s="44">
        <f t="shared" si="120"/>
        <v>0</v>
      </c>
      <c r="B421" s="43">
        <f t="shared" si="121"/>
        <v>0</v>
      </c>
      <c r="C421" s="43">
        <f t="shared" si="122"/>
        <v>0</v>
      </c>
      <c r="D421" s="43">
        <f t="shared" si="123"/>
        <v>0</v>
      </c>
      <c r="E421" s="45">
        <f t="shared" si="124"/>
        <v>0</v>
      </c>
      <c r="F421" s="43">
        <f t="shared" si="125"/>
        <v>0</v>
      </c>
      <c r="G421" s="43">
        <f t="shared" si="126"/>
        <v>0</v>
      </c>
      <c r="H421" s="43">
        <f t="shared" si="127"/>
        <v>0</v>
      </c>
      <c r="I421" s="46">
        <f t="shared" si="128"/>
        <v>0</v>
      </c>
      <c r="J421" s="47">
        <f t="shared" si="129"/>
      </c>
      <c r="K421" s="43">
        <f t="shared" si="130"/>
        <v>0</v>
      </c>
      <c r="L421" s="43">
        <f t="shared" si="131"/>
        <v>0</v>
      </c>
      <c r="M421" s="43">
        <f t="shared" si="132"/>
        <v>0</v>
      </c>
      <c r="N421" s="43">
        <f t="shared" si="133"/>
        <v>0</v>
      </c>
      <c r="O421" s="43">
        <f t="shared" si="134"/>
        <v>0</v>
      </c>
      <c r="P421" s="43">
        <f t="shared" si="135"/>
        <v>0</v>
      </c>
      <c r="Q421" s="43">
        <f t="shared" si="136"/>
      </c>
      <c r="R421" s="43">
        <f t="shared" si="137"/>
        <v>0</v>
      </c>
      <c r="S421" s="43">
        <f t="shared" si="138"/>
        <v>0</v>
      </c>
      <c r="T421" s="43">
        <f t="shared" si="139"/>
        <v>0</v>
      </c>
      <c r="U421" s="43">
        <v>199</v>
      </c>
      <c r="V421" s="39" t="s">
        <v>847</v>
      </c>
      <c r="W421" s="50">
        <f>R19964351</f>
        <v>0</v>
      </c>
      <c r="X421" s="50">
        <f>R19964352</f>
        <v>0</v>
      </c>
      <c r="Y421" s="50">
        <f>R19964353</f>
        <v>0</v>
      </c>
      <c r="Z421" s="49">
        <f>R19964354</f>
        <v>0</v>
      </c>
    </row>
    <row r="422" spans="1:26" ht="12.75">
      <c r="A422" s="44">
        <f t="shared" si="120"/>
        <v>0</v>
      </c>
      <c r="B422" s="43">
        <f t="shared" si="121"/>
        <v>0</v>
      </c>
      <c r="C422" s="43">
        <f t="shared" si="122"/>
        <v>0</v>
      </c>
      <c r="D422" s="43">
        <f t="shared" si="123"/>
        <v>0</v>
      </c>
      <c r="E422" s="45">
        <f t="shared" si="124"/>
        <v>0</v>
      </c>
      <c r="F422" s="43">
        <f t="shared" si="125"/>
        <v>0</v>
      </c>
      <c r="G422" s="43">
        <f t="shared" si="126"/>
        <v>0</v>
      </c>
      <c r="H422" s="43">
        <f t="shared" si="127"/>
        <v>0</v>
      </c>
      <c r="I422" s="46">
        <f t="shared" si="128"/>
        <v>0</v>
      </c>
      <c r="J422" s="47">
        <f t="shared" si="129"/>
      </c>
      <c r="K422" s="43">
        <f t="shared" si="130"/>
        <v>0</v>
      </c>
      <c r="L422" s="43">
        <f t="shared" si="131"/>
        <v>0</v>
      </c>
      <c r="M422" s="43">
        <f t="shared" si="132"/>
        <v>0</v>
      </c>
      <c r="N422" s="43">
        <f t="shared" si="133"/>
        <v>0</v>
      </c>
      <c r="O422" s="43">
        <f t="shared" si="134"/>
        <v>0</v>
      </c>
      <c r="P422" s="43">
        <f t="shared" si="135"/>
        <v>0</v>
      </c>
      <c r="Q422" s="43">
        <f t="shared" si="136"/>
      </c>
      <c r="R422" s="43">
        <f t="shared" si="137"/>
        <v>0</v>
      </c>
      <c r="S422" s="43">
        <f t="shared" si="138"/>
        <v>0</v>
      </c>
      <c r="T422" s="43">
        <f t="shared" si="139"/>
        <v>0</v>
      </c>
      <c r="U422" s="43">
        <v>199</v>
      </c>
      <c r="V422" s="39" t="s">
        <v>849</v>
      </c>
      <c r="W422" s="50">
        <f>R19964401</f>
        <v>0</v>
      </c>
      <c r="X422" s="50">
        <f>R19964402</f>
        <v>0</v>
      </c>
      <c r="Y422" s="50">
        <f>R19964403</f>
        <v>0</v>
      </c>
      <c r="Z422" s="49">
        <f>R19964404</f>
        <v>0</v>
      </c>
    </row>
    <row r="423" spans="1:26" ht="12.75">
      <c r="A423" s="44">
        <f t="shared" si="120"/>
        <v>0</v>
      </c>
      <c r="B423" s="43">
        <f t="shared" si="121"/>
        <v>0</v>
      </c>
      <c r="C423" s="43">
        <f t="shared" si="122"/>
        <v>0</v>
      </c>
      <c r="D423" s="43">
        <f t="shared" si="123"/>
        <v>0</v>
      </c>
      <c r="E423" s="45">
        <f t="shared" si="124"/>
        <v>0</v>
      </c>
      <c r="F423" s="43">
        <f t="shared" si="125"/>
        <v>0</v>
      </c>
      <c r="G423" s="43">
        <f t="shared" si="126"/>
        <v>0</v>
      </c>
      <c r="H423" s="43">
        <f t="shared" si="127"/>
        <v>0</v>
      </c>
      <c r="I423" s="46">
        <f t="shared" si="128"/>
        <v>0</v>
      </c>
      <c r="J423" s="47">
        <f t="shared" si="129"/>
      </c>
      <c r="K423" s="43">
        <f t="shared" si="130"/>
        <v>0</v>
      </c>
      <c r="L423" s="43">
        <f t="shared" si="131"/>
        <v>0</v>
      </c>
      <c r="M423" s="43">
        <f t="shared" si="132"/>
        <v>0</v>
      </c>
      <c r="N423" s="43">
        <f t="shared" si="133"/>
        <v>0</v>
      </c>
      <c r="O423" s="43">
        <f t="shared" si="134"/>
        <v>0</v>
      </c>
      <c r="P423" s="43">
        <f t="shared" si="135"/>
        <v>0</v>
      </c>
      <c r="Q423" s="43">
        <f t="shared" si="136"/>
      </c>
      <c r="R423" s="43">
        <f t="shared" si="137"/>
        <v>0</v>
      </c>
      <c r="S423" s="43">
        <f t="shared" si="138"/>
        <v>0</v>
      </c>
      <c r="T423" s="43">
        <f t="shared" si="139"/>
        <v>0</v>
      </c>
      <c r="U423" s="43">
        <v>199</v>
      </c>
      <c r="V423" s="39" t="s">
        <v>851</v>
      </c>
      <c r="W423" s="50">
        <f>R19964451</f>
        <v>0</v>
      </c>
      <c r="X423" s="50">
        <f>R19964452</f>
        <v>0</v>
      </c>
      <c r="Y423" s="50">
        <f>R19964453</f>
        <v>0</v>
      </c>
      <c r="Z423" s="49">
        <f>R19964454</f>
        <v>0</v>
      </c>
    </row>
    <row r="424" spans="1:26" ht="12.75">
      <c r="A424" s="44">
        <f t="shared" si="120"/>
        <v>0</v>
      </c>
      <c r="B424" s="43">
        <f t="shared" si="121"/>
        <v>0</v>
      </c>
      <c r="C424" s="43">
        <f t="shared" si="122"/>
        <v>0</v>
      </c>
      <c r="D424" s="43">
        <f t="shared" si="123"/>
        <v>0</v>
      </c>
      <c r="E424" s="45">
        <f t="shared" si="124"/>
        <v>0</v>
      </c>
      <c r="F424" s="43">
        <f t="shared" si="125"/>
        <v>0</v>
      </c>
      <c r="G424" s="43">
        <f t="shared" si="126"/>
        <v>0</v>
      </c>
      <c r="H424" s="43">
        <f t="shared" si="127"/>
        <v>0</v>
      </c>
      <c r="I424" s="46">
        <f t="shared" si="128"/>
        <v>0</v>
      </c>
      <c r="J424" s="47">
        <f t="shared" si="129"/>
      </c>
      <c r="K424" s="43">
        <f t="shared" si="130"/>
        <v>0</v>
      </c>
      <c r="L424" s="43">
        <f t="shared" si="131"/>
        <v>0</v>
      </c>
      <c r="M424" s="43">
        <f t="shared" si="132"/>
        <v>0</v>
      </c>
      <c r="N424" s="43">
        <f t="shared" si="133"/>
        <v>0</v>
      </c>
      <c r="O424" s="43">
        <f t="shared" si="134"/>
        <v>0</v>
      </c>
      <c r="P424" s="43">
        <f t="shared" si="135"/>
        <v>0</v>
      </c>
      <c r="Q424" s="43">
        <f t="shared" si="136"/>
      </c>
      <c r="R424" s="43">
        <f t="shared" si="137"/>
        <v>0</v>
      </c>
      <c r="S424" s="43">
        <f t="shared" si="138"/>
        <v>0</v>
      </c>
      <c r="T424" s="43">
        <f t="shared" si="139"/>
        <v>0</v>
      </c>
      <c r="U424" s="43">
        <v>199</v>
      </c>
      <c r="V424" s="39" t="s">
        <v>853</v>
      </c>
      <c r="W424" s="50">
        <f>R19964471</f>
        <v>0</v>
      </c>
      <c r="X424" s="50">
        <f>R19964472</f>
        <v>0</v>
      </c>
      <c r="Y424" s="50">
        <f>R19964473</f>
        <v>0</v>
      </c>
      <c r="Z424" s="49">
        <f>R19964474</f>
        <v>0</v>
      </c>
    </row>
    <row r="425" spans="1:26" ht="12.75">
      <c r="A425" s="44">
        <f t="shared" si="120"/>
        <v>0</v>
      </c>
      <c r="B425" s="43">
        <f t="shared" si="121"/>
        <v>0</v>
      </c>
      <c r="C425" s="43">
        <f t="shared" si="122"/>
        <v>0</v>
      </c>
      <c r="D425" s="43">
        <f t="shared" si="123"/>
        <v>0</v>
      </c>
      <c r="E425" s="45">
        <f t="shared" si="124"/>
        <v>0</v>
      </c>
      <c r="F425" s="43">
        <f t="shared" si="125"/>
        <v>0</v>
      </c>
      <c r="G425" s="43">
        <f t="shared" si="126"/>
        <v>0</v>
      </c>
      <c r="H425" s="43">
        <f t="shared" si="127"/>
        <v>0</v>
      </c>
      <c r="I425" s="46">
        <f t="shared" si="128"/>
        <v>0</v>
      </c>
      <c r="J425" s="47">
        <f t="shared" si="129"/>
      </c>
      <c r="K425" s="43">
        <f t="shared" si="130"/>
        <v>0</v>
      </c>
      <c r="L425" s="43">
        <f t="shared" si="131"/>
        <v>0</v>
      </c>
      <c r="M425" s="43">
        <f t="shared" si="132"/>
        <v>0</v>
      </c>
      <c r="N425" s="43">
        <f t="shared" si="133"/>
        <v>0</v>
      </c>
      <c r="O425" s="43">
        <f t="shared" si="134"/>
        <v>0</v>
      </c>
      <c r="P425" s="43">
        <f t="shared" si="135"/>
        <v>0</v>
      </c>
      <c r="Q425" s="43">
        <f t="shared" si="136"/>
      </c>
      <c r="R425" s="43">
        <f t="shared" si="137"/>
        <v>0</v>
      </c>
      <c r="S425" s="43">
        <f t="shared" si="138"/>
        <v>0</v>
      </c>
      <c r="T425" s="43">
        <f t="shared" si="139"/>
        <v>0</v>
      </c>
      <c r="U425" s="43">
        <v>199</v>
      </c>
      <c r="V425" s="39" t="s">
        <v>855</v>
      </c>
      <c r="W425" s="50">
        <f>R19964481</f>
        <v>0</v>
      </c>
      <c r="X425" s="50">
        <f>R19964482</f>
        <v>0</v>
      </c>
      <c r="Y425" s="50">
        <f>R19964483</f>
        <v>0</v>
      </c>
      <c r="Z425" s="49">
        <f>R19964484</f>
        <v>0</v>
      </c>
    </row>
    <row r="426" spans="1:26" ht="12.75">
      <c r="A426" s="44">
        <f t="shared" si="120"/>
        <v>0</v>
      </c>
      <c r="B426" s="43">
        <f t="shared" si="121"/>
        <v>0</v>
      </c>
      <c r="C426" s="43">
        <f t="shared" si="122"/>
        <v>0</v>
      </c>
      <c r="D426" s="43">
        <f t="shared" si="123"/>
        <v>0</v>
      </c>
      <c r="E426" s="45">
        <f t="shared" si="124"/>
        <v>0</v>
      </c>
      <c r="F426" s="43">
        <f t="shared" si="125"/>
        <v>0</v>
      </c>
      <c r="G426" s="43">
        <f t="shared" si="126"/>
        <v>0</v>
      </c>
      <c r="H426" s="43">
        <f t="shared" si="127"/>
        <v>0</v>
      </c>
      <c r="I426" s="46">
        <f t="shared" si="128"/>
        <v>0</v>
      </c>
      <c r="J426" s="47">
        <f t="shared" si="129"/>
      </c>
      <c r="K426" s="43">
        <f t="shared" si="130"/>
        <v>0</v>
      </c>
      <c r="L426" s="43">
        <f t="shared" si="131"/>
        <v>0</v>
      </c>
      <c r="M426" s="43">
        <f t="shared" si="132"/>
        <v>0</v>
      </c>
      <c r="N426" s="43">
        <f t="shared" si="133"/>
        <v>0</v>
      </c>
      <c r="O426" s="43">
        <f t="shared" si="134"/>
        <v>0</v>
      </c>
      <c r="P426" s="43">
        <f t="shared" si="135"/>
        <v>0</v>
      </c>
      <c r="Q426" s="43">
        <f t="shared" si="136"/>
      </c>
      <c r="R426" s="43">
        <f t="shared" si="137"/>
        <v>0</v>
      </c>
      <c r="S426" s="43">
        <f t="shared" si="138"/>
        <v>0</v>
      </c>
      <c r="T426" s="43">
        <f t="shared" si="139"/>
        <v>0</v>
      </c>
      <c r="U426" s="43">
        <v>199</v>
      </c>
      <c r="V426" s="39" t="s">
        <v>857</v>
      </c>
      <c r="W426" s="50">
        <f>R19964491</f>
        <v>0</v>
      </c>
      <c r="X426" s="50">
        <f>R19964492</f>
        <v>0</v>
      </c>
      <c r="Y426" s="50">
        <f>R19964493</f>
        <v>0</v>
      </c>
      <c r="Z426" s="49">
        <f>R19964494</f>
        <v>0</v>
      </c>
    </row>
    <row r="427" spans="1:26" ht="12.75">
      <c r="A427" s="44">
        <f t="shared" si="120"/>
        <v>0</v>
      </c>
      <c r="B427" s="43">
        <f t="shared" si="121"/>
        <v>0</v>
      </c>
      <c r="C427" s="43">
        <f t="shared" si="122"/>
        <v>0</v>
      </c>
      <c r="D427" s="43">
        <f t="shared" si="123"/>
        <v>0</v>
      </c>
      <c r="E427" s="45">
        <f t="shared" si="124"/>
        <v>0</v>
      </c>
      <c r="F427" s="43">
        <f t="shared" si="125"/>
        <v>0</v>
      </c>
      <c r="G427" s="43">
        <f t="shared" si="126"/>
        <v>0</v>
      </c>
      <c r="H427" s="43">
        <f t="shared" si="127"/>
        <v>0</v>
      </c>
      <c r="I427" s="46">
        <f t="shared" si="128"/>
        <v>0</v>
      </c>
      <c r="J427" s="47">
        <f t="shared" si="129"/>
      </c>
      <c r="K427" s="43">
        <f t="shared" si="130"/>
        <v>0</v>
      </c>
      <c r="L427" s="43">
        <f t="shared" si="131"/>
        <v>0</v>
      </c>
      <c r="M427" s="43">
        <f t="shared" si="132"/>
        <v>0</v>
      </c>
      <c r="N427" s="43">
        <f t="shared" si="133"/>
        <v>0</v>
      </c>
      <c r="O427" s="43">
        <f t="shared" si="134"/>
        <v>0</v>
      </c>
      <c r="P427" s="43">
        <f t="shared" si="135"/>
        <v>0</v>
      </c>
      <c r="Q427" s="43">
        <f t="shared" si="136"/>
      </c>
      <c r="R427" s="43">
        <f t="shared" si="137"/>
        <v>0</v>
      </c>
      <c r="S427" s="43">
        <f t="shared" si="138"/>
        <v>0</v>
      </c>
      <c r="T427" s="43">
        <f t="shared" si="139"/>
        <v>0</v>
      </c>
      <c r="U427" s="43">
        <v>199</v>
      </c>
      <c r="V427" s="39" t="s">
        <v>859</v>
      </c>
      <c r="W427" s="50">
        <f>R19964511</f>
        <v>0</v>
      </c>
      <c r="X427" s="50">
        <f>R19964512</f>
        <v>0</v>
      </c>
      <c r="Y427" s="50">
        <f>R19964513</f>
        <v>0</v>
      </c>
      <c r="Z427" s="49">
        <f>R19964514</f>
        <v>0</v>
      </c>
    </row>
    <row r="428" spans="1:26" ht="12.75">
      <c r="A428" s="44">
        <f t="shared" si="120"/>
        <v>0</v>
      </c>
      <c r="B428" s="43">
        <f t="shared" si="121"/>
        <v>0</v>
      </c>
      <c r="C428" s="43">
        <f t="shared" si="122"/>
        <v>0</v>
      </c>
      <c r="D428" s="43">
        <f t="shared" si="123"/>
        <v>0</v>
      </c>
      <c r="E428" s="45">
        <f t="shared" si="124"/>
        <v>0</v>
      </c>
      <c r="F428" s="43">
        <f t="shared" si="125"/>
        <v>0</v>
      </c>
      <c r="G428" s="43">
        <f t="shared" si="126"/>
        <v>0</v>
      </c>
      <c r="H428" s="43">
        <f t="shared" si="127"/>
        <v>0</v>
      </c>
      <c r="I428" s="46">
        <f t="shared" si="128"/>
        <v>0</v>
      </c>
      <c r="J428" s="47">
        <f t="shared" si="129"/>
      </c>
      <c r="K428" s="43">
        <f t="shared" si="130"/>
        <v>0</v>
      </c>
      <c r="L428" s="43">
        <f t="shared" si="131"/>
        <v>0</v>
      </c>
      <c r="M428" s="43">
        <f t="shared" si="132"/>
        <v>0</v>
      </c>
      <c r="N428" s="43">
        <f t="shared" si="133"/>
        <v>0</v>
      </c>
      <c r="O428" s="43">
        <f t="shared" si="134"/>
        <v>0</v>
      </c>
      <c r="P428" s="43">
        <f t="shared" si="135"/>
        <v>0</v>
      </c>
      <c r="Q428" s="43">
        <f t="shared" si="136"/>
      </c>
      <c r="R428" s="43">
        <f t="shared" si="137"/>
        <v>0</v>
      </c>
      <c r="S428" s="43">
        <f t="shared" si="138"/>
        <v>0</v>
      </c>
      <c r="T428" s="43">
        <f t="shared" si="139"/>
        <v>0</v>
      </c>
      <c r="U428" s="43">
        <v>199</v>
      </c>
      <c r="V428" s="39" t="s">
        <v>861</v>
      </c>
      <c r="W428" s="50">
        <f>R19964531</f>
        <v>0</v>
      </c>
      <c r="X428" s="50">
        <f>R19964532</f>
        <v>0</v>
      </c>
      <c r="Y428" s="50">
        <f>R19964533</f>
        <v>0</v>
      </c>
      <c r="Z428" s="49">
        <f>R19964534</f>
        <v>0</v>
      </c>
    </row>
    <row r="429" spans="1:26" ht="12.75">
      <c r="A429" s="44">
        <f t="shared" si="120"/>
        <v>0</v>
      </c>
      <c r="B429" s="43">
        <f t="shared" si="121"/>
        <v>0</v>
      </c>
      <c r="C429" s="43">
        <f t="shared" si="122"/>
        <v>0</v>
      </c>
      <c r="D429" s="43">
        <f t="shared" si="123"/>
        <v>0</v>
      </c>
      <c r="E429" s="45">
        <f t="shared" si="124"/>
        <v>0</v>
      </c>
      <c r="F429" s="43">
        <f t="shared" si="125"/>
        <v>0</v>
      </c>
      <c r="G429" s="43">
        <f t="shared" si="126"/>
        <v>0</v>
      </c>
      <c r="H429" s="43">
        <f t="shared" si="127"/>
        <v>0</v>
      </c>
      <c r="I429" s="46">
        <f t="shared" si="128"/>
        <v>0</v>
      </c>
      <c r="J429" s="47">
        <f t="shared" si="129"/>
      </c>
      <c r="K429" s="43">
        <f t="shared" si="130"/>
        <v>0</v>
      </c>
      <c r="L429" s="43">
        <f t="shared" si="131"/>
        <v>0</v>
      </c>
      <c r="M429" s="43">
        <f t="shared" si="132"/>
        <v>0</v>
      </c>
      <c r="N429" s="43">
        <f t="shared" si="133"/>
        <v>0</v>
      </c>
      <c r="O429" s="43">
        <f t="shared" si="134"/>
        <v>0</v>
      </c>
      <c r="P429" s="43">
        <f t="shared" si="135"/>
        <v>0</v>
      </c>
      <c r="Q429" s="43">
        <f t="shared" si="136"/>
      </c>
      <c r="R429" s="43">
        <f t="shared" si="137"/>
        <v>0</v>
      </c>
      <c r="S429" s="43">
        <f t="shared" si="138"/>
        <v>0</v>
      </c>
      <c r="T429" s="43">
        <f t="shared" si="139"/>
        <v>0</v>
      </c>
      <c r="U429" s="43">
        <v>199</v>
      </c>
      <c r="V429" s="39" t="s">
        <v>863</v>
      </c>
      <c r="W429" s="50">
        <f>R19964551</f>
        <v>0</v>
      </c>
      <c r="X429" s="50">
        <f>R19964552</f>
        <v>0</v>
      </c>
      <c r="Y429" s="50">
        <f>R19964553</f>
        <v>0</v>
      </c>
      <c r="Z429" s="49">
        <f>R19964554</f>
        <v>0</v>
      </c>
    </row>
    <row r="430" spans="1:26" ht="12.75">
      <c r="A430" s="44">
        <f t="shared" si="120"/>
        <v>0</v>
      </c>
      <c r="B430" s="43">
        <f t="shared" si="121"/>
        <v>0</v>
      </c>
      <c r="C430" s="43">
        <f t="shared" si="122"/>
        <v>0</v>
      </c>
      <c r="D430" s="43">
        <f t="shared" si="123"/>
        <v>0</v>
      </c>
      <c r="E430" s="45">
        <f t="shared" si="124"/>
        <v>0</v>
      </c>
      <c r="F430" s="43">
        <f t="shared" si="125"/>
        <v>0</v>
      </c>
      <c r="G430" s="43">
        <f t="shared" si="126"/>
        <v>0</v>
      </c>
      <c r="H430" s="43">
        <f t="shared" si="127"/>
        <v>0</v>
      </c>
      <c r="I430" s="46">
        <f t="shared" si="128"/>
        <v>0</v>
      </c>
      <c r="J430" s="47">
        <f t="shared" si="129"/>
      </c>
      <c r="K430" s="43">
        <f t="shared" si="130"/>
        <v>0</v>
      </c>
      <c r="L430" s="43">
        <f t="shared" si="131"/>
        <v>0</v>
      </c>
      <c r="M430" s="43">
        <f t="shared" si="132"/>
        <v>0</v>
      </c>
      <c r="N430" s="43">
        <f t="shared" si="133"/>
        <v>0</v>
      </c>
      <c r="O430" s="43">
        <f t="shared" si="134"/>
        <v>0</v>
      </c>
      <c r="P430" s="43">
        <f t="shared" si="135"/>
        <v>0</v>
      </c>
      <c r="Q430" s="43">
        <f t="shared" si="136"/>
      </c>
      <c r="R430" s="43">
        <f t="shared" si="137"/>
        <v>0</v>
      </c>
      <c r="S430" s="43">
        <f t="shared" si="138"/>
        <v>0</v>
      </c>
      <c r="T430" s="43">
        <f t="shared" si="139"/>
        <v>0</v>
      </c>
      <c r="U430" s="43">
        <v>199</v>
      </c>
      <c r="V430" s="39" t="s">
        <v>865</v>
      </c>
      <c r="W430" s="50">
        <f>R19964571</f>
        <v>0</v>
      </c>
      <c r="X430" s="50">
        <f>R19964572</f>
        <v>0</v>
      </c>
      <c r="Y430" s="50">
        <f>R19964573</f>
        <v>0</v>
      </c>
      <c r="Z430" s="49">
        <f>R19964574</f>
        <v>0</v>
      </c>
    </row>
    <row r="431" spans="1:26" ht="12.75">
      <c r="A431" s="44">
        <f t="shared" si="120"/>
        <v>0</v>
      </c>
      <c r="B431" s="43">
        <f t="shared" si="121"/>
        <v>0</v>
      </c>
      <c r="C431" s="43">
        <f t="shared" si="122"/>
        <v>0</v>
      </c>
      <c r="D431" s="43">
        <f t="shared" si="123"/>
        <v>0</v>
      </c>
      <c r="E431" s="45">
        <f t="shared" si="124"/>
        <v>0</v>
      </c>
      <c r="F431" s="43">
        <f t="shared" si="125"/>
        <v>0</v>
      </c>
      <c r="G431" s="43">
        <f t="shared" si="126"/>
        <v>0</v>
      </c>
      <c r="H431" s="43">
        <f t="shared" si="127"/>
        <v>0</v>
      </c>
      <c r="I431" s="46">
        <f t="shared" si="128"/>
        <v>0</v>
      </c>
      <c r="J431" s="47">
        <f t="shared" si="129"/>
      </c>
      <c r="K431" s="43">
        <f t="shared" si="130"/>
        <v>0</v>
      </c>
      <c r="L431" s="43">
        <f t="shared" si="131"/>
        <v>0</v>
      </c>
      <c r="M431" s="43">
        <f t="shared" si="132"/>
        <v>0</v>
      </c>
      <c r="N431" s="43">
        <f t="shared" si="133"/>
        <v>0</v>
      </c>
      <c r="O431" s="43">
        <f t="shared" si="134"/>
        <v>0</v>
      </c>
      <c r="P431" s="43">
        <f t="shared" si="135"/>
        <v>0</v>
      </c>
      <c r="Q431" s="43">
        <f t="shared" si="136"/>
      </c>
      <c r="R431" s="43">
        <f t="shared" si="137"/>
        <v>0</v>
      </c>
      <c r="S431" s="43">
        <f t="shared" si="138"/>
        <v>0</v>
      </c>
      <c r="T431" s="43">
        <f t="shared" si="139"/>
        <v>0</v>
      </c>
      <c r="U431" s="43">
        <v>199</v>
      </c>
      <c r="V431" s="39" t="s">
        <v>867</v>
      </c>
      <c r="W431" s="50">
        <f>R19964591</f>
        <v>0</v>
      </c>
      <c r="X431" s="50">
        <f>R19964592</f>
        <v>0</v>
      </c>
      <c r="Y431" s="50">
        <f>R19964593</f>
        <v>0</v>
      </c>
      <c r="Z431" s="49">
        <f>R19964594</f>
        <v>0</v>
      </c>
    </row>
    <row r="432" spans="1:26" ht="12.75">
      <c r="A432" s="44">
        <f t="shared" si="120"/>
        <v>0</v>
      </c>
      <c r="B432" s="43">
        <f t="shared" si="121"/>
        <v>0</v>
      </c>
      <c r="C432" s="43">
        <f t="shared" si="122"/>
        <v>0</v>
      </c>
      <c r="D432" s="43">
        <f t="shared" si="123"/>
        <v>0</v>
      </c>
      <c r="E432" s="45">
        <f t="shared" si="124"/>
        <v>0</v>
      </c>
      <c r="F432" s="43">
        <f t="shared" si="125"/>
        <v>0</v>
      </c>
      <c r="G432" s="43">
        <f t="shared" si="126"/>
        <v>0</v>
      </c>
      <c r="H432" s="43">
        <f t="shared" si="127"/>
        <v>0</v>
      </c>
      <c r="I432" s="46">
        <f t="shared" si="128"/>
        <v>0</v>
      </c>
      <c r="J432" s="47">
        <f t="shared" si="129"/>
      </c>
      <c r="K432" s="43">
        <f t="shared" si="130"/>
        <v>0</v>
      </c>
      <c r="L432" s="43">
        <f t="shared" si="131"/>
        <v>0</v>
      </c>
      <c r="M432" s="43">
        <f t="shared" si="132"/>
        <v>0</v>
      </c>
      <c r="N432" s="43">
        <f t="shared" si="133"/>
        <v>0</v>
      </c>
      <c r="O432" s="43">
        <f t="shared" si="134"/>
        <v>0</v>
      </c>
      <c r="P432" s="43">
        <f t="shared" si="135"/>
        <v>0</v>
      </c>
      <c r="Q432" s="43">
        <f t="shared" si="136"/>
      </c>
      <c r="R432" s="43">
        <f t="shared" si="137"/>
        <v>0</v>
      </c>
      <c r="S432" s="43">
        <f t="shared" si="138"/>
        <v>0</v>
      </c>
      <c r="T432" s="43">
        <f t="shared" si="139"/>
        <v>0</v>
      </c>
      <c r="U432" s="43">
        <v>199</v>
      </c>
      <c r="V432" s="39" t="s">
        <v>869</v>
      </c>
      <c r="W432" s="50">
        <f>R19964611</f>
        <v>0</v>
      </c>
      <c r="X432" s="50">
        <f>R19964612</f>
        <v>0</v>
      </c>
      <c r="Y432" s="50">
        <f>R19964613</f>
        <v>0</v>
      </c>
      <c r="Z432" s="49">
        <f>R19964614</f>
        <v>0</v>
      </c>
    </row>
    <row r="433" spans="1:26" ht="12.75">
      <c r="A433" s="44">
        <f t="shared" si="120"/>
        <v>0</v>
      </c>
      <c r="B433" s="43">
        <f t="shared" si="121"/>
        <v>0</v>
      </c>
      <c r="C433" s="43">
        <f t="shared" si="122"/>
        <v>0</v>
      </c>
      <c r="D433" s="43">
        <f t="shared" si="123"/>
        <v>0</v>
      </c>
      <c r="E433" s="45">
        <f t="shared" si="124"/>
        <v>0</v>
      </c>
      <c r="F433" s="43">
        <f t="shared" si="125"/>
        <v>0</v>
      </c>
      <c r="G433" s="43">
        <f t="shared" si="126"/>
        <v>0</v>
      </c>
      <c r="H433" s="43">
        <f t="shared" si="127"/>
        <v>0</v>
      </c>
      <c r="I433" s="46">
        <f t="shared" si="128"/>
        <v>0</v>
      </c>
      <c r="J433" s="47">
        <f t="shared" si="129"/>
      </c>
      <c r="K433" s="43">
        <f t="shared" si="130"/>
        <v>0</v>
      </c>
      <c r="L433" s="43">
        <f t="shared" si="131"/>
        <v>0</v>
      </c>
      <c r="M433" s="43">
        <f t="shared" si="132"/>
        <v>0</v>
      </c>
      <c r="N433" s="43">
        <f t="shared" si="133"/>
        <v>0</v>
      </c>
      <c r="O433" s="43">
        <f t="shared" si="134"/>
        <v>0</v>
      </c>
      <c r="P433" s="43">
        <f t="shared" si="135"/>
        <v>0</v>
      </c>
      <c r="Q433" s="43">
        <f t="shared" si="136"/>
      </c>
      <c r="R433" s="43">
        <f t="shared" si="137"/>
        <v>0</v>
      </c>
      <c r="S433" s="43">
        <f t="shared" si="138"/>
        <v>0</v>
      </c>
      <c r="T433" s="43">
        <f t="shared" si="139"/>
        <v>0</v>
      </c>
      <c r="U433" s="43">
        <v>199</v>
      </c>
      <c r="V433" s="39" t="s">
        <v>871</v>
      </c>
      <c r="W433" s="50">
        <f>R19964631</f>
        <v>0</v>
      </c>
      <c r="X433" s="50">
        <f>R19964632</f>
        <v>0</v>
      </c>
      <c r="Y433" s="50">
        <f>R19964633</f>
        <v>0</v>
      </c>
      <c r="Z433" s="49">
        <f>R19964634</f>
        <v>0</v>
      </c>
    </row>
    <row r="434" spans="1:26" ht="12.75">
      <c r="A434" s="44">
        <f t="shared" si="120"/>
        <v>0</v>
      </c>
      <c r="B434" s="43">
        <f t="shared" si="121"/>
        <v>0</v>
      </c>
      <c r="C434" s="43">
        <f t="shared" si="122"/>
        <v>0</v>
      </c>
      <c r="D434" s="43">
        <f t="shared" si="123"/>
        <v>0</v>
      </c>
      <c r="E434" s="45">
        <f t="shared" si="124"/>
        <v>0</v>
      </c>
      <c r="F434" s="43">
        <f t="shared" si="125"/>
        <v>0</v>
      </c>
      <c r="G434" s="43">
        <f t="shared" si="126"/>
        <v>0</v>
      </c>
      <c r="H434" s="43">
        <f t="shared" si="127"/>
        <v>0</v>
      </c>
      <c r="I434" s="46">
        <f t="shared" si="128"/>
        <v>0</v>
      </c>
      <c r="J434" s="47">
        <f t="shared" si="129"/>
      </c>
      <c r="K434" s="43">
        <f t="shared" si="130"/>
        <v>0</v>
      </c>
      <c r="L434" s="43">
        <f t="shared" si="131"/>
        <v>0</v>
      </c>
      <c r="M434" s="43">
        <f t="shared" si="132"/>
        <v>0</v>
      </c>
      <c r="N434" s="43">
        <f t="shared" si="133"/>
        <v>0</v>
      </c>
      <c r="O434" s="43">
        <f t="shared" si="134"/>
        <v>0</v>
      </c>
      <c r="P434" s="43">
        <f t="shared" si="135"/>
        <v>0</v>
      </c>
      <c r="Q434" s="43">
        <f t="shared" si="136"/>
      </c>
      <c r="R434" s="43">
        <f t="shared" si="137"/>
        <v>0</v>
      </c>
      <c r="S434" s="43">
        <f t="shared" si="138"/>
        <v>0</v>
      </c>
      <c r="T434" s="43">
        <f t="shared" si="139"/>
        <v>0</v>
      </c>
      <c r="U434" s="43">
        <v>199</v>
      </c>
      <c r="V434" s="39" t="s">
        <v>873</v>
      </c>
      <c r="W434" s="50">
        <f>R19964651</f>
        <v>0</v>
      </c>
      <c r="X434" s="50">
        <f>R19964652</f>
        <v>0</v>
      </c>
      <c r="Y434" s="50">
        <f>R19964653</f>
        <v>0</v>
      </c>
      <c r="Z434" s="49">
        <f>R19964654</f>
        <v>0</v>
      </c>
    </row>
    <row r="435" spans="1:26" ht="12.75">
      <c r="A435" s="44">
        <f t="shared" si="120"/>
        <v>0</v>
      </c>
      <c r="B435" s="43">
        <f t="shared" si="121"/>
        <v>0</v>
      </c>
      <c r="C435" s="43">
        <f t="shared" si="122"/>
        <v>0</v>
      </c>
      <c r="D435" s="43">
        <f t="shared" si="123"/>
        <v>0</v>
      </c>
      <c r="E435" s="45">
        <f t="shared" si="124"/>
        <v>0</v>
      </c>
      <c r="F435" s="43">
        <f t="shared" si="125"/>
        <v>0</v>
      </c>
      <c r="G435" s="43">
        <f t="shared" si="126"/>
        <v>0</v>
      </c>
      <c r="H435" s="43">
        <f t="shared" si="127"/>
        <v>0</v>
      </c>
      <c r="I435" s="46">
        <f t="shared" si="128"/>
        <v>0</v>
      </c>
      <c r="J435" s="47">
        <f t="shared" si="129"/>
      </c>
      <c r="K435" s="43">
        <f t="shared" si="130"/>
        <v>0</v>
      </c>
      <c r="L435" s="43">
        <f t="shared" si="131"/>
        <v>0</v>
      </c>
      <c r="M435" s="43">
        <f t="shared" si="132"/>
        <v>0</v>
      </c>
      <c r="N435" s="43">
        <f t="shared" si="133"/>
        <v>0</v>
      </c>
      <c r="O435" s="43">
        <f t="shared" si="134"/>
        <v>0</v>
      </c>
      <c r="P435" s="43">
        <f t="shared" si="135"/>
        <v>0</v>
      </c>
      <c r="Q435" s="43">
        <f t="shared" si="136"/>
      </c>
      <c r="R435" s="43">
        <f t="shared" si="137"/>
        <v>0</v>
      </c>
      <c r="S435" s="43">
        <f t="shared" si="138"/>
        <v>0</v>
      </c>
      <c r="T435" s="43">
        <f t="shared" si="139"/>
        <v>0</v>
      </c>
      <c r="U435" s="43">
        <v>199</v>
      </c>
      <c r="V435" s="39" t="s">
        <v>875</v>
      </c>
      <c r="W435" s="50">
        <f>R19964671</f>
        <v>0</v>
      </c>
      <c r="X435" s="50">
        <f>R19964672</f>
        <v>0</v>
      </c>
      <c r="Y435" s="50">
        <f>R19964673</f>
        <v>0</v>
      </c>
      <c r="Z435" s="49">
        <f>R19964674</f>
        <v>0</v>
      </c>
    </row>
    <row r="436" spans="1:26" ht="12.75">
      <c r="A436" s="44">
        <f t="shared" si="120"/>
        <v>0</v>
      </c>
      <c r="B436" s="43">
        <f t="shared" si="121"/>
        <v>0</v>
      </c>
      <c r="C436" s="43">
        <f t="shared" si="122"/>
        <v>0</v>
      </c>
      <c r="D436" s="43">
        <f t="shared" si="123"/>
        <v>0</v>
      </c>
      <c r="E436" s="45">
        <f t="shared" si="124"/>
        <v>0</v>
      </c>
      <c r="F436" s="43">
        <f t="shared" si="125"/>
        <v>0</v>
      </c>
      <c r="G436" s="43">
        <f t="shared" si="126"/>
        <v>0</v>
      </c>
      <c r="H436" s="43">
        <f t="shared" si="127"/>
        <v>0</v>
      </c>
      <c r="I436" s="46">
        <f t="shared" si="128"/>
        <v>0</v>
      </c>
      <c r="J436" s="47">
        <f t="shared" si="129"/>
      </c>
      <c r="K436" s="43">
        <f t="shared" si="130"/>
        <v>0</v>
      </c>
      <c r="L436" s="43">
        <f t="shared" si="131"/>
        <v>0</v>
      </c>
      <c r="M436" s="43">
        <f t="shared" si="132"/>
        <v>0</v>
      </c>
      <c r="N436" s="43">
        <f t="shared" si="133"/>
        <v>0</v>
      </c>
      <c r="O436" s="43">
        <f t="shared" si="134"/>
        <v>0</v>
      </c>
      <c r="P436" s="43">
        <f t="shared" si="135"/>
        <v>0</v>
      </c>
      <c r="Q436" s="43">
        <f t="shared" si="136"/>
      </c>
      <c r="R436" s="43">
        <f t="shared" si="137"/>
        <v>0</v>
      </c>
      <c r="S436" s="43">
        <f t="shared" si="138"/>
        <v>0</v>
      </c>
      <c r="T436" s="43">
        <f t="shared" si="139"/>
        <v>0</v>
      </c>
      <c r="U436" s="43">
        <v>199</v>
      </c>
      <c r="V436" s="39" t="s">
        <v>877</v>
      </c>
      <c r="W436" s="50">
        <f>R19964691</f>
        <v>0</v>
      </c>
      <c r="X436" s="50">
        <f>R19964692</f>
        <v>0</v>
      </c>
      <c r="Y436" s="50">
        <f>R19964693</f>
        <v>0</v>
      </c>
      <c r="Z436" s="49">
        <f>R19964694</f>
        <v>0</v>
      </c>
    </row>
    <row r="437" spans="1:26" ht="12.75">
      <c r="A437" s="44">
        <f t="shared" si="120"/>
        <v>0</v>
      </c>
      <c r="B437" s="43">
        <f t="shared" si="121"/>
        <v>0</v>
      </c>
      <c r="C437" s="43">
        <f t="shared" si="122"/>
        <v>0</v>
      </c>
      <c r="D437" s="43">
        <f t="shared" si="123"/>
        <v>0</v>
      </c>
      <c r="E437" s="45">
        <f t="shared" si="124"/>
        <v>0</v>
      </c>
      <c r="F437" s="43">
        <f t="shared" si="125"/>
        <v>0</v>
      </c>
      <c r="G437" s="43">
        <f t="shared" si="126"/>
        <v>0</v>
      </c>
      <c r="H437" s="43">
        <f t="shared" si="127"/>
        <v>0</v>
      </c>
      <c r="I437" s="46">
        <f t="shared" si="128"/>
        <v>0</v>
      </c>
      <c r="J437" s="47">
        <f t="shared" si="129"/>
      </c>
      <c r="K437" s="43">
        <f t="shared" si="130"/>
        <v>0</v>
      </c>
      <c r="L437" s="43">
        <f t="shared" si="131"/>
        <v>0</v>
      </c>
      <c r="M437" s="43">
        <f t="shared" si="132"/>
        <v>0</v>
      </c>
      <c r="N437" s="43">
        <f t="shared" si="133"/>
        <v>0</v>
      </c>
      <c r="O437" s="43">
        <f t="shared" si="134"/>
        <v>0</v>
      </c>
      <c r="P437" s="43">
        <f t="shared" si="135"/>
        <v>0</v>
      </c>
      <c r="Q437" s="43">
        <f t="shared" si="136"/>
      </c>
      <c r="R437" s="43">
        <f t="shared" si="137"/>
        <v>0</v>
      </c>
      <c r="S437" s="43">
        <f t="shared" si="138"/>
        <v>0</v>
      </c>
      <c r="T437" s="43">
        <f t="shared" si="139"/>
        <v>0</v>
      </c>
      <c r="U437" s="43">
        <v>199</v>
      </c>
      <c r="V437" s="39" t="s">
        <v>879</v>
      </c>
      <c r="W437" s="50">
        <f>R19964711</f>
        <v>0</v>
      </c>
      <c r="X437" s="50">
        <f>R19964712</f>
        <v>0</v>
      </c>
      <c r="Y437" s="50">
        <f>R19964713</f>
        <v>0</v>
      </c>
      <c r="Z437" s="49">
        <f>R19964714</f>
        <v>0</v>
      </c>
    </row>
    <row r="438" spans="1:26" ht="12.75">
      <c r="A438" s="44">
        <f t="shared" si="120"/>
        <v>0</v>
      </c>
      <c r="B438" s="43">
        <f t="shared" si="121"/>
        <v>0</v>
      </c>
      <c r="C438" s="43">
        <f t="shared" si="122"/>
        <v>0</v>
      </c>
      <c r="D438" s="43">
        <f t="shared" si="123"/>
        <v>0</v>
      </c>
      <c r="E438" s="45">
        <f t="shared" si="124"/>
        <v>0</v>
      </c>
      <c r="F438" s="43">
        <f t="shared" si="125"/>
        <v>0</v>
      </c>
      <c r="G438" s="43">
        <f t="shared" si="126"/>
        <v>0</v>
      </c>
      <c r="H438" s="43">
        <f t="shared" si="127"/>
        <v>0</v>
      </c>
      <c r="I438" s="46">
        <f t="shared" si="128"/>
        <v>0</v>
      </c>
      <c r="J438" s="47">
        <f t="shared" si="129"/>
      </c>
      <c r="K438" s="43">
        <f t="shared" si="130"/>
        <v>0</v>
      </c>
      <c r="L438" s="43">
        <f t="shared" si="131"/>
        <v>0</v>
      </c>
      <c r="M438" s="43">
        <f t="shared" si="132"/>
        <v>0</v>
      </c>
      <c r="N438" s="43">
        <f t="shared" si="133"/>
        <v>0</v>
      </c>
      <c r="O438" s="43">
        <f t="shared" si="134"/>
        <v>0</v>
      </c>
      <c r="P438" s="43">
        <f t="shared" si="135"/>
        <v>0</v>
      </c>
      <c r="Q438" s="43">
        <f t="shared" si="136"/>
      </c>
      <c r="R438" s="43">
        <f t="shared" si="137"/>
        <v>0</v>
      </c>
      <c r="S438" s="43">
        <f t="shared" si="138"/>
        <v>0</v>
      </c>
      <c r="T438" s="43">
        <f t="shared" si="139"/>
        <v>0</v>
      </c>
      <c r="U438" s="43">
        <v>199</v>
      </c>
      <c r="V438" s="39" t="s">
        <v>881</v>
      </c>
      <c r="W438" s="50">
        <f>R19964731</f>
        <v>0</v>
      </c>
      <c r="X438" s="50">
        <f>R19964732</f>
        <v>0</v>
      </c>
      <c r="Y438" s="50">
        <f>R19964733</f>
        <v>0</v>
      </c>
      <c r="Z438" s="49">
        <f>R19964734</f>
        <v>0</v>
      </c>
    </row>
    <row r="439" spans="1:26" ht="12.75">
      <c r="A439" s="44">
        <f t="shared" si="120"/>
        <v>0</v>
      </c>
      <c r="B439" s="43">
        <f t="shared" si="121"/>
        <v>0</v>
      </c>
      <c r="C439" s="43">
        <f t="shared" si="122"/>
        <v>0</v>
      </c>
      <c r="D439" s="43">
        <f t="shared" si="123"/>
        <v>0</v>
      </c>
      <c r="E439" s="45">
        <f t="shared" si="124"/>
        <v>0</v>
      </c>
      <c r="F439" s="43">
        <f t="shared" si="125"/>
        <v>0</v>
      </c>
      <c r="G439" s="43">
        <f t="shared" si="126"/>
        <v>0</v>
      </c>
      <c r="H439" s="43">
        <f t="shared" si="127"/>
        <v>0</v>
      </c>
      <c r="I439" s="46">
        <f t="shared" si="128"/>
        <v>0</v>
      </c>
      <c r="J439" s="47">
        <f t="shared" si="129"/>
      </c>
      <c r="K439" s="43">
        <f t="shared" si="130"/>
        <v>0</v>
      </c>
      <c r="L439" s="43">
        <f t="shared" si="131"/>
        <v>0</v>
      </c>
      <c r="M439" s="43">
        <f t="shared" si="132"/>
        <v>0</v>
      </c>
      <c r="N439" s="43">
        <f t="shared" si="133"/>
        <v>0</v>
      </c>
      <c r="O439" s="43">
        <f t="shared" si="134"/>
        <v>0</v>
      </c>
      <c r="P439" s="43">
        <f t="shared" si="135"/>
        <v>0</v>
      </c>
      <c r="Q439" s="43">
        <f t="shared" si="136"/>
      </c>
      <c r="R439" s="43">
        <f t="shared" si="137"/>
        <v>0</v>
      </c>
      <c r="S439" s="43">
        <f t="shared" si="138"/>
        <v>0</v>
      </c>
      <c r="T439" s="43">
        <f t="shared" si="139"/>
        <v>0</v>
      </c>
      <c r="U439" s="43">
        <v>199</v>
      </c>
      <c r="V439" s="39" t="s">
        <v>883</v>
      </c>
      <c r="W439" s="50">
        <f>R19964751</f>
        <v>0</v>
      </c>
      <c r="X439" s="50">
        <f>R19964752</f>
        <v>0</v>
      </c>
      <c r="Y439" s="50">
        <f>R19964753</f>
        <v>0</v>
      </c>
      <c r="Z439" s="49">
        <f>R19964754</f>
        <v>0</v>
      </c>
    </row>
    <row r="440" spans="1:26" ht="12.75">
      <c r="A440" s="44">
        <f t="shared" si="120"/>
        <v>0</v>
      </c>
      <c r="B440" s="43">
        <f t="shared" si="121"/>
        <v>0</v>
      </c>
      <c r="C440" s="43">
        <f t="shared" si="122"/>
        <v>0</v>
      </c>
      <c r="D440" s="43">
        <f t="shared" si="123"/>
        <v>0</v>
      </c>
      <c r="E440" s="45">
        <f t="shared" si="124"/>
        <v>0</v>
      </c>
      <c r="F440" s="43">
        <f t="shared" si="125"/>
        <v>0</v>
      </c>
      <c r="G440" s="43">
        <f t="shared" si="126"/>
        <v>0</v>
      </c>
      <c r="H440" s="43">
        <f t="shared" si="127"/>
        <v>0</v>
      </c>
      <c r="I440" s="46">
        <f t="shared" si="128"/>
        <v>0</v>
      </c>
      <c r="J440" s="47">
        <f t="shared" si="129"/>
      </c>
      <c r="K440" s="43">
        <f t="shared" si="130"/>
        <v>0</v>
      </c>
      <c r="L440" s="43">
        <f t="shared" si="131"/>
        <v>0</v>
      </c>
      <c r="M440" s="43">
        <f t="shared" si="132"/>
        <v>0</v>
      </c>
      <c r="N440" s="43">
        <f t="shared" si="133"/>
        <v>0</v>
      </c>
      <c r="O440" s="43">
        <f t="shared" si="134"/>
        <v>0</v>
      </c>
      <c r="P440" s="43">
        <f t="shared" si="135"/>
        <v>0</v>
      </c>
      <c r="Q440" s="43">
        <f t="shared" si="136"/>
      </c>
      <c r="R440" s="43">
        <f t="shared" si="137"/>
        <v>0</v>
      </c>
      <c r="S440" s="43">
        <f t="shared" si="138"/>
        <v>0</v>
      </c>
      <c r="T440" s="43">
        <f t="shared" si="139"/>
        <v>0</v>
      </c>
      <c r="U440" s="43">
        <v>199</v>
      </c>
      <c r="V440" s="39" t="s">
        <v>885</v>
      </c>
      <c r="W440" s="50">
        <f>R19967001</f>
        <v>0</v>
      </c>
      <c r="X440" s="50">
        <f>R19967002</f>
        <v>0</v>
      </c>
      <c r="Y440" s="48" t="str">
        <f>R19967003</f>
        <v>x</v>
      </c>
      <c r="Z440" s="49">
        <f>R19967004</f>
        <v>0</v>
      </c>
    </row>
    <row r="441" spans="1:26" ht="12.75">
      <c r="A441" s="44">
        <f t="shared" si="120"/>
        <v>0</v>
      </c>
      <c r="B441" s="43">
        <f t="shared" si="121"/>
        <v>0</v>
      </c>
      <c r="C441" s="43">
        <f t="shared" si="122"/>
        <v>0</v>
      </c>
      <c r="D441" s="43">
        <f t="shared" si="123"/>
        <v>0</v>
      </c>
      <c r="E441" s="45">
        <f t="shared" si="124"/>
        <v>0</v>
      </c>
      <c r="F441" s="43">
        <f t="shared" si="125"/>
        <v>0</v>
      </c>
      <c r="G441" s="43">
        <f t="shared" si="126"/>
        <v>0</v>
      </c>
      <c r="H441" s="43">
        <f t="shared" si="127"/>
        <v>0</v>
      </c>
      <c r="I441" s="46">
        <f t="shared" si="128"/>
        <v>0</v>
      </c>
      <c r="J441" s="47">
        <f t="shared" si="129"/>
      </c>
      <c r="K441" s="43">
        <f t="shared" si="130"/>
        <v>0</v>
      </c>
      <c r="L441" s="43">
        <f t="shared" si="131"/>
        <v>0</v>
      </c>
      <c r="M441" s="43">
        <f t="shared" si="132"/>
        <v>0</v>
      </c>
      <c r="N441" s="43">
        <f t="shared" si="133"/>
        <v>0</v>
      </c>
      <c r="O441" s="43">
        <f t="shared" si="134"/>
        <v>0</v>
      </c>
      <c r="P441" s="43">
        <f t="shared" si="135"/>
        <v>0</v>
      </c>
      <c r="Q441" s="43">
        <f t="shared" si="136"/>
      </c>
      <c r="R441" s="43">
        <f t="shared" si="137"/>
        <v>0</v>
      </c>
      <c r="S441" s="43">
        <f t="shared" si="138"/>
        <v>0</v>
      </c>
      <c r="T441" s="43">
        <f t="shared" si="139"/>
        <v>0</v>
      </c>
      <c r="U441" s="43">
        <v>199</v>
      </c>
      <c r="V441" s="39" t="s">
        <v>887</v>
      </c>
      <c r="W441" s="50">
        <f>R19967051</f>
        <v>0</v>
      </c>
      <c r="X441" s="50">
        <f>R19967052</f>
        <v>0</v>
      </c>
      <c r="Y441" s="48" t="str">
        <f>R19967053</f>
        <v>x</v>
      </c>
      <c r="Z441" s="49">
        <f>R19967054</f>
        <v>0</v>
      </c>
    </row>
    <row r="442" spans="1:26" ht="12.75">
      <c r="A442" s="44">
        <f t="shared" si="120"/>
        <v>0</v>
      </c>
      <c r="B442" s="43">
        <f t="shared" si="121"/>
        <v>0</v>
      </c>
      <c r="C442" s="43">
        <f t="shared" si="122"/>
        <v>0</v>
      </c>
      <c r="D442" s="43">
        <f t="shared" si="123"/>
        <v>0</v>
      </c>
      <c r="E442" s="45">
        <f t="shared" si="124"/>
        <v>0</v>
      </c>
      <c r="F442" s="43">
        <f t="shared" si="125"/>
        <v>0</v>
      </c>
      <c r="G442" s="43">
        <f t="shared" si="126"/>
        <v>0</v>
      </c>
      <c r="H442" s="43">
        <f t="shared" si="127"/>
        <v>0</v>
      </c>
      <c r="I442" s="46">
        <f t="shared" si="128"/>
        <v>0</v>
      </c>
      <c r="J442" s="47">
        <f t="shared" si="129"/>
      </c>
      <c r="K442" s="43">
        <f t="shared" si="130"/>
        <v>0</v>
      </c>
      <c r="L442" s="43">
        <f t="shared" si="131"/>
        <v>0</v>
      </c>
      <c r="M442" s="43">
        <f t="shared" si="132"/>
        <v>0</v>
      </c>
      <c r="N442" s="43">
        <f t="shared" si="133"/>
        <v>0</v>
      </c>
      <c r="O442" s="43">
        <f t="shared" si="134"/>
        <v>0</v>
      </c>
      <c r="P442" s="43">
        <f t="shared" si="135"/>
        <v>0</v>
      </c>
      <c r="Q442" s="43">
        <f t="shared" si="136"/>
      </c>
      <c r="R442" s="43">
        <f t="shared" si="137"/>
        <v>0</v>
      </c>
      <c r="S442" s="43">
        <f t="shared" si="138"/>
        <v>0</v>
      </c>
      <c r="T442" s="43">
        <f t="shared" si="139"/>
        <v>0</v>
      </c>
      <c r="U442" s="43">
        <v>199</v>
      </c>
      <c r="V442" s="39" t="s">
        <v>889</v>
      </c>
      <c r="W442" s="50">
        <f>R19967101</f>
        <v>0</v>
      </c>
      <c r="X442" s="50">
        <f>R19967102</f>
        <v>0</v>
      </c>
      <c r="Y442" s="48" t="str">
        <f>R19967103</f>
        <v>x</v>
      </c>
      <c r="Z442" s="49">
        <f>R19967104</f>
        <v>0</v>
      </c>
    </row>
    <row r="443" spans="1:26" ht="12.75">
      <c r="A443" s="44">
        <f t="shared" si="120"/>
        <v>0</v>
      </c>
      <c r="B443" s="43">
        <f t="shared" si="121"/>
        <v>0</v>
      </c>
      <c r="C443" s="43">
        <f t="shared" si="122"/>
        <v>0</v>
      </c>
      <c r="D443" s="43">
        <f t="shared" si="123"/>
        <v>0</v>
      </c>
      <c r="E443" s="45">
        <f t="shared" si="124"/>
        <v>0</v>
      </c>
      <c r="F443" s="43">
        <f t="shared" si="125"/>
        <v>0</v>
      </c>
      <c r="G443" s="43">
        <f t="shared" si="126"/>
        <v>0</v>
      </c>
      <c r="H443" s="43">
        <f t="shared" si="127"/>
        <v>0</v>
      </c>
      <c r="I443" s="46">
        <f t="shared" si="128"/>
        <v>0</v>
      </c>
      <c r="J443" s="47">
        <f t="shared" si="129"/>
      </c>
      <c r="K443" s="43">
        <f t="shared" si="130"/>
        <v>0</v>
      </c>
      <c r="L443" s="43">
        <f t="shared" si="131"/>
        <v>0</v>
      </c>
      <c r="M443" s="43">
        <f t="shared" si="132"/>
        <v>0</v>
      </c>
      <c r="N443" s="43">
        <f t="shared" si="133"/>
        <v>0</v>
      </c>
      <c r="O443" s="43">
        <f t="shared" si="134"/>
        <v>0</v>
      </c>
      <c r="P443" s="43">
        <f t="shared" si="135"/>
        <v>0</v>
      </c>
      <c r="Q443" s="43">
        <f t="shared" si="136"/>
      </c>
      <c r="R443" s="43">
        <f t="shared" si="137"/>
        <v>0</v>
      </c>
      <c r="S443" s="43">
        <f t="shared" si="138"/>
        <v>0</v>
      </c>
      <c r="T443" s="43">
        <f t="shared" si="139"/>
        <v>0</v>
      </c>
      <c r="U443" s="43">
        <v>199</v>
      </c>
      <c r="V443" s="39" t="s">
        <v>890</v>
      </c>
      <c r="W443" s="48">
        <f>R19967991</f>
        <v>0</v>
      </c>
      <c r="X443" s="48">
        <f>R19967992</f>
        <v>0</v>
      </c>
      <c r="Y443" s="48">
        <f>R19967993</f>
        <v>0</v>
      </c>
      <c r="Z443" s="49">
        <f>R19967994</f>
        <v>0</v>
      </c>
    </row>
    <row r="444" spans="1:26" ht="12.75">
      <c r="A444" s="44">
        <f t="shared" si="120"/>
        <v>0</v>
      </c>
      <c r="B444" s="43">
        <f t="shared" si="121"/>
        <v>0</v>
      </c>
      <c r="C444" s="43">
        <f t="shared" si="122"/>
        <v>0</v>
      </c>
      <c r="D444" s="43">
        <f t="shared" si="123"/>
        <v>0</v>
      </c>
      <c r="E444" s="45">
        <f t="shared" si="124"/>
        <v>0</v>
      </c>
      <c r="F444" s="43">
        <f t="shared" si="125"/>
        <v>0</v>
      </c>
      <c r="G444" s="43">
        <f t="shared" si="126"/>
        <v>0</v>
      </c>
      <c r="H444" s="43">
        <f t="shared" si="127"/>
        <v>0</v>
      </c>
      <c r="I444" s="46">
        <f t="shared" si="128"/>
        <v>0</v>
      </c>
      <c r="J444" s="47">
        <f t="shared" si="129"/>
      </c>
      <c r="K444" s="43">
        <f t="shared" si="130"/>
        <v>0</v>
      </c>
      <c r="L444" s="43">
        <f t="shared" si="131"/>
        <v>0</v>
      </c>
      <c r="M444" s="43">
        <f t="shared" si="132"/>
        <v>0</v>
      </c>
      <c r="N444" s="43">
        <f t="shared" si="133"/>
        <v>0</v>
      </c>
      <c r="O444" s="43">
        <f t="shared" si="134"/>
        <v>0</v>
      </c>
      <c r="P444" s="43">
        <f t="shared" si="135"/>
        <v>0</v>
      </c>
      <c r="Q444" s="43">
        <f t="shared" si="136"/>
      </c>
      <c r="R444" s="43">
        <f t="shared" si="137"/>
        <v>0</v>
      </c>
      <c r="S444" s="43">
        <f t="shared" si="138"/>
        <v>0</v>
      </c>
      <c r="T444" s="43">
        <f t="shared" si="139"/>
        <v>0</v>
      </c>
      <c r="U444" s="43">
        <v>199</v>
      </c>
      <c r="V444" s="39" t="s">
        <v>892</v>
      </c>
      <c r="W444" s="50">
        <f>R19968001</f>
        <v>0</v>
      </c>
      <c r="X444" s="50">
        <f>R19968002</f>
        <v>0</v>
      </c>
      <c r="Y444" s="50">
        <f>R19968003</f>
        <v>0</v>
      </c>
      <c r="Z444" s="49">
        <f>R19968004</f>
        <v>0</v>
      </c>
    </row>
    <row r="445" spans="1:26" ht="12.75">
      <c r="A445" s="44">
        <f t="shared" si="120"/>
        <v>0</v>
      </c>
      <c r="B445" s="43">
        <f t="shared" si="121"/>
        <v>0</v>
      </c>
      <c r="C445" s="43">
        <f t="shared" si="122"/>
        <v>0</v>
      </c>
      <c r="D445" s="43">
        <f t="shared" si="123"/>
        <v>0</v>
      </c>
      <c r="E445" s="45">
        <f t="shared" si="124"/>
        <v>0</v>
      </c>
      <c r="F445" s="43">
        <f t="shared" si="125"/>
        <v>0</v>
      </c>
      <c r="G445" s="43">
        <f t="shared" si="126"/>
        <v>0</v>
      </c>
      <c r="H445" s="43">
        <f t="shared" si="127"/>
        <v>0</v>
      </c>
      <c r="I445" s="46">
        <f t="shared" si="128"/>
        <v>0</v>
      </c>
      <c r="J445" s="47">
        <f t="shared" si="129"/>
      </c>
      <c r="K445" s="43">
        <f t="shared" si="130"/>
        <v>0</v>
      </c>
      <c r="L445" s="43">
        <f t="shared" si="131"/>
        <v>0</v>
      </c>
      <c r="M445" s="43">
        <f t="shared" si="132"/>
        <v>0</v>
      </c>
      <c r="N445" s="43">
        <f t="shared" si="133"/>
        <v>0</v>
      </c>
      <c r="O445" s="43">
        <f t="shared" si="134"/>
        <v>0</v>
      </c>
      <c r="P445" s="43">
        <f t="shared" si="135"/>
        <v>0</v>
      </c>
      <c r="Q445" s="43">
        <f t="shared" si="136"/>
      </c>
      <c r="R445" s="43">
        <f t="shared" si="137"/>
        <v>0</v>
      </c>
      <c r="S445" s="43">
        <f t="shared" si="138"/>
        <v>0</v>
      </c>
      <c r="T445" s="43">
        <f t="shared" si="139"/>
        <v>0</v>
      </c>
      <c r="U445" s="43">
        <v>199</v>
      </c>
      <c r="V445" s="39" t="s">
        <v>894</v>
      </c>
      <c r="W445" s="50">
        <f>R19968021</f>
        <v>0</v>
      </c>
      <c r="X445" s="50">
        <f>R19968022</f>
        <v>0</v>
      </c>
      <c r="Y445" s="50">
        <f>R19968023</f>
        <v>0</v>
      </c>
      <c r="Z445" s="49">
        <f>R19968024</f>
        <v>0</v>
      </c>
    </row>
    <row r="446" spans="1:26" ht="12.75">
      <c r="A446" s="44">
        <f t="shared" si="120"/>
        <v>0</v>
      </c>
      <c r="B446" s="43">
        <f t="shared" si="121"/>
        <v>0</v>
      </c>
      <c r="C446" s="43">
        <f t="shared" si="122"/>
        <v>0</v>
      </c>
      <c r="D446" s="43">
        <f t="shared" si="123"/>
        <v>0</v>
      </c>
      <c r="E446" s="45">
        <f t="shared" si="124"/>
        <v>0</v>
      </c>
      <c r="F446" s="43">
        <f t="shared" si="125"/>
        <v>0</v>
      </c>
      <c r="G446" s="43">
        <f t="shared" si="126"/>
        <v>0</v>
      </c>
      <c r="H446" s="43">
        <f t="shared" si="127"/>
        <v>0</v>
      </c>
      <c r="I446" s="46">
        <f t="shared" si="128"/>
        <v>0</v>
      </c>
      <c r="J446" s="47">
        <f t="shared" si="129"/>
      </c>
      <c r="K446" s="43">
        <f t="shared" si="130"/>
        <v>0</v>
      </c>
      <c r="L446" s="43">
        <f t="shared" si="131"/>
        <v>0</v>
      </c>
      <c r="M446" s="43">
        <f t="shared" si="132"/>
        <v>0</v>
      </c>
      <c r="N446" s="43">
        <f t="shared" si="133"/>
        <v>0</v>
      </c>
      <c r="O446" s="43">
        <f t="shared" si="134"/>
        <v>0</v>
      </c>
      <c r="P446" s="43">
        <f t="shared" si="135"/>
        <v>0</v>
      </c>
      <c r="Q446" s="43">
        <f t="shared" si="136"/>
      </c>
      <c r="R446" s="43">
        <f t="shared" si="137"/>
        <v>0</v>
      </c>
      <c r="S446" s="43">
        <f t="shared" si="138"/>
        <v>0</v>
      </c>
      <c r="T446" s="43">
        <f t="shared" si="139"/>
        <v>0</v>
      </c>
      <c r="U446" s="43">
        <v>199</v>
      </c>
      <c r="V446" s="39" t="s">
        <v>896</v>
      </c>
      <c r="W446" s="50">
        <f>R19968041</f>
        <v>0</v>
      </c>
      <c r="X446" s="50">
        <f>R19968042</f>
        <v>0</v>
      </c>
      <c r="Y446" s="50">
        <f>R19968043</f>
        <v>0</v>
      </c>
      <c r="Z446" s="49">
        <f>R19968044</f>
        <v>0</v>
      </c>
    </row>
    <row r="447" spans="1:26" ht="12.75">
      <c r="A447" s="44">
        <f t="shared" si="120"/>
        <v>0</v>
      </c>
      <c r="B447" s="43">
        <f t="shared" si="121"/>
        <v>0</v>
      </c>
      <c r="C447" s="43">
        <f t="shared" si="122"/>
        <v>0</v>
      </c>
      <c r="D447" s="43">
        <f t="shared" si="123"/>
        <v>0</v>
      </c>
      <c r="E447" s="45">
        <f t="shared" si="124"/>
        <v>0</v>
      </c>
      <c r="F447" s="43">
        <f t="shared" si="125"/>
        <v>0</v>
      </c>
      <c r="G447" s="43">
        <f t="shared" si="126"/>
        <v>0</v>
      </c>
      <c r="H447" s="43">
        <f t="shared" si="127"/>
        <v>0</v>
      </c>
      <c r="I447" s="46">
        <f t="shared" si="128"/>
        <v>0</v>
      </c>
      <c r="J447" s="47">
        <f t="shared" si="129"/>
      </c>
      <c r="K447" s="43">
        <f t="shared" si="130"/>
        <v>0</v>
      </c>
      <c r="L447" s="43">
        <f t="shared" si="131"/>
        <v>0</v>
      </c>
      <c r="M447" s="43">
        <f t="shared" si="132"/>
        <v>0</v>
      </c>
      <c r="N447" s="43">
        <f t="shared" si="133"/>
        <v>0</v>
      </c>
      <c r="O447" s="43">
        <f t="shared" si="134"/>
        <v>0</v>
      </c>
      <c r="P447" s="43">
        <f t="shared" si="135"/>
        <v>0</v>
      </c>
      <c r="Q447" s="43">
        <f t="shared" si="136"/>
      </c>
      <c r="R447" s="43">
        <f t="shared" si="137"/>
        <v>0</v>
      </c>
      <c r="S447" s="43">
        <f t="shared" si="138"/>
        <v>0</v>
      </c>
      <c r="T447" s="43">
        <f t="shared" si="139"/>
        <v>0</v>
      </c>
      <c r="U447" s="43">
        <v>199</v>
      </c>
      <c r="V447" s="39" t="s">
        <v>898</v>
      </c>
      <c r="W447" s="50">
        <f>R19968061</f>
        <v>0</v>
      </c>
      <c r="X447" s="50">
        <f>R19968062</f>
        <v>0</v>
      </c>
      <c r="Y447" s="50">
        <f>R19968063</f>
        <v>0</v>
      </c>
      <c r="Z447" s="49">
        <f>R19968064</f>
        <v>0</v>
      </c>
    </row>
    <row r="448" spans="1:26" ht="12.75">
      <c r="A448" s="44">
        <f t="shared" si="120"/>
        <v>0</v>
      </c>
      <c r="B448" s="43">
        <f t="shared" si="121"/>
        <v>0</v>
      </c>
      <c r="C448" s="43">
        <f t="shared" si="122"/>
        <v>0</v>
      </c>
      <c r="D448" s="43">
        <f t="shared" si="123"/>
        <v>0</v>
      </c>
      <c r="E448" s="45">
        <f t="shared" si="124"/>
        <v>0</v>
      </c>
      <c r="F448" s="43">
        <f t="shared" si="125"/>
        <v>0</v>
      </c>
      <c r="G448" s="43">
        <f t="shared" si="126"/>
        <v>0</v>
      </c>
      <c r="H448" s="43">
        <f t="shared" si="127"/>
        <v>0</v>
      </c>
      <c r="I448" s="46">
        <f t="shared" si="128"/>
        <v>0</v>
      </c>
      <c r="J448" s="47">
        <f t="shared" si="129"/>
      </c>
      <c r="K448" s="43">
        <f t="shared" si="130"/>
        <v>0</v>
      </c>
      <c r="L448" s="43">
        <f t="shared" si="131"/>
        <v>0</v>
      </c>
      <c r="M448" s="43">
        <f t="shared" si="132"/>
        <v>0</v>
      </c>
      <c r="N448" s="43">
        <f t="shared" si="133"/>
        <v>0</v>
      </c>
      <c r="O448" s="43">
        <f t="shared" si="134"/>
        <v>0</v>
      </c>
      <c r="P448" s="43">
        <f t="shared" si="135"/>
        <v>0</v>
      </c>
      <c r="Q448" s="43">
        <f t="shared" si="136"/>
      </c>
      <c r="R448" s="43">
        <f t="shared" si="137"/>
        <v>0</v>
      </c>
      <c r="S448" s="43">
        <f t="shared" si="138"/>
        <v>0</v>
      </c>
      <c r="T448" s="43">
        <f t="shared" si="139"/>
        <v>0</v>
      </c>
      <c r="U448" s="43">
        <v>199</v>
      </c>
      <c r="V448" s="39" t="s">
        <v>900</v>
      </c>
      <c r="W448" s="50">
        <f>R19968081</f>
        <v>0</v>
      </c>
      <c r="X448" s="50">
        <f>R19968082</f>
        <v>0</v>
      </c>
      <c r="Y448" s="50">
        <f>R19968083</f>
        <v>0</v>
      </c>
      <c r="Z448" s="49">
        <f>R19968084</f>
        <v>0</v>
      </c>
    </row>
    <row r="449" spans="1:26" ht="12.75">
      <c r="A449" s="44">
        <f t="shared" si="120"/>
        <v>0</v>
      </c>
      <c r="B449" s="43">
        <f t="shared" si="121"/>
        <v>0</v>
      </c>
      <c r="C449" s="43">
        <f t="shared" si="122"/>
        <v>0</v>
      </c>
      <c r="D449" s="43">
        <f t="shared" si="123"/>
        <v>0</v>
      </c>
      <c r="E449" s="45">
        <f t="shared" si="124"/>
        <v>0</v>
      </c>
      <c r="F449" s="43">
        <f t="shared" si="125"/>
        <v>0</v>
      </c>
      <c r="G449" s="43">
        <f t="shared" si="126"/>
        <v>0</v>
      </c>
      <c r="H449" s="43">
        <f t="shared" si="127"/>
        <v>0</v>
      </c>
      <c r="I449" s="46">
        <f t="shared" si="128"/>
        <v>0</v>
      </c>
      <c r="J449" s="47">
        <f t="shared" si="129"/>
      </c>
      <c r="K449" s="43">
        <f t="shared" si="130"/>
        <v>0</v>
      </c>
      <c r="L449" s="43">
        <f t="shared" si="131"/>
        <v>0</v>
      </c>
      <c r="M449" s="43">
        <f t="shared" si="132"/>
        <v>0</v>
      </c>
      <c r="N449" s="43">
        <f t="shared" si="133"/>
        <v>0</v>
      </c>
      <c r="O449" s="43">
        <f t="shared" si="134"/>
        <v>0</v>
      </c>
      <c r="P449" s="43">
        <f t="shared" si="135"/>
        <v>0</v>
      </c>
      <c r="Q449" s="43">
        <f t="shared" si="136"/>
      </c>
      <c r="R449" s="43">
        <f t="shared" si="137"/>
        <v>0</v>
      </c>
      <c r="S449" s="43">
        <f t="shared" si="138"/>
        <v>0</v>
      </c>
      <c r="T449" s="43">
        <f t="shared" si="139"/>
        <v>0</v>
      </c>
      <c r="U449" s="43">
        <v>199</v>
      </c>
      <c r="V449" s="39" t="s">
        <v>902</v>
      </c>
      <c r="W449" s="50">
        <f>R19968101</f>
        <v>0</v>
      </c>
      <c r="X449" s="50">
        <f>R19968102</f>
        <v>0</v>
      </c>
      <c r="Y449" s="50">
        <f>R19968103</f>
        <v>0</v>
      </c>
      <c r="Z449" s="49">
        <f>R19968104</f>
        <v>0</v>
      </c>
    </row>
    <row r="450" spans="1:26" ht="12.75">
      <c r="A450" s="44">
        <f aca="true" t="shared" si="140" ref="A450:A513">IdentICO</f>
        <v>0</v>
      </c>
      <c r="B450" s="43">
        <f aca="true" t="shared" si="141" ref="B450:B513">IdentNazov</f>
        <v>0</v>
      </c>
      <c r="C450" s="43">
        <f aca="true" t="shared" si="142" ref="C450:C513">IdentUlica</f>
        <v>0</v>
      </c>
      <c r="D450" s="43">
        <f aca="true" t="shared" si="143" ref="D450:D513">IdentObec</f>
        <v>0</v>
      </c>
      <c r="E450" s="45">
        <f aca="true" t="shared" si="144" ref="E450:E513">IdentPSC</f>
        <v>0</v>
      </c>
      <c r="F450" s="43">
        <f aca="true" t="shared" si="145" ref="F450:F513">IdentKontakt</f>
        <v>0</v>
      </c>
      <c r="G450" s="43">
        <f aca="true" t="shared" si="146" ref="G450:G513">IdentTelefon</f>
        <v>0</v>
      </c>
      <c r="H450" s="43">
        <f aca="true" t="shared" si="147" ref="H450:H513">IdentOkresKod</f>
        <v>0</v>
      </c>
      <c r="I450" s="46">
        <f aca="true" t="shared" si="148" ref="I450:I513">IdentRegCislo</f>
        <v>0</v>
      </c>
      <c r="J450" s="47">
        <f aca="true" t="shared" si="149" ref="J450:J513">LEFT(IdentKOD1,2)</f>
      </c>
      <c r="K450" s="43">
        <f aca="true" t="shared" si="150" ref="K450:K513">IdentKOD2</f>
        <v>0</v>
      </c>
      <c r="L450" s="43">
        <f aca="true" t="shared" si="151" ref="L450:L513">IdentKOD3</f>
        <v>0</v>
      </c>
      <c r="M450" s="43">
        <f aca="true" t="shared" si="152" ref="M450:M513">IdentKOD4</f>
        <v>0</v>
      </c>
      <c r="N450" s="43">
        <f aca="true" t="shared" si="153" ref="N450:N513">IdentKOD5</f>
        <v>0</v>
      </c>
      <c r="O450" s="43">
        <f aca="true" t="shared" si="154" ref="O450:O513">IdentKOD6</f>
        <v>0</v>
      </c>
      <c r="P450" s="43">
        <f aca="true" t="shared" si="155" ref="P450:P513">IdentKOD7</f>
        <v>0</v>
      </c>
      <c r="Q450" s="43">
        <f aca="true" t="shared" si="156" ref="Q450:Q513">LEFT(IdentKOD8,1)</f>
      </c>
      <c r="R450" s="43">
        <f aca="true" t="shared" si="157" ref="R450:R513">IdentKOD9</f>
        <v>0</v>
      </c>
      <c r="S450" s="43">
        <f aca="true" t="shared" si="158" ref="S450:S513">IdentZdruzenie</f>
        <v>0</v>
      </c>
      <c r="T450" s="43">
        <f aca="true" t="shared" si="159" ref="T450:T513">IdentKOD10</f>
        <v>0</v>
      </c>
      <c r="U450" s="43">
        <v>199</v>
      </c>
      <c r="V450" s="39" t="s">
        <v>904</v>
      </c>
      <c r="W450" s="50">
        <f>R19968121</f>
        <v>0</v>
      </c>
      <c r="X450" s="50">
        <f>R19968122</f>
        <v>0</v>
      </c>
      <c r="Y450" s="50">
        <f>R19968123</f>
        <v>0</v>
      </c>
      <c r="Z450" s="49">
        <f>R19968124</f>
        <v>0</v>
      </c>
    </row>
    <row r="451" spans="1:26" ht="12.75">
      <c r="A451" s="44">
        <f t="shared" si="140"/>
        <v>0</v>
      </c>
      <c r="B451" s="43">
        <f t="shared" si="141"/>
        <v>0</v>
      </c>
      <c r="C451" s="43">
        <f t="shared" si="142"/>
        <v>0</v>
      </c>
      <c r="D451" s="43">
        <f t="shared" si="143"/>
        <v>0</v>
      </c>
      <c r="E451" s="45">
        <f t="shared" si="144"/>
        <v>0</v>
      </c>
      <c r="F451" s="43">
        <f t="shared" si="145"/>
        <v>0</v>
      </c>
      <c r="G451" s="43">
        <f t="shared" si="146"/>
        <v>0</v>
      </c>
      <c r="H451" s="43">
        <f t="shared" si="147"/>
        <v>0</v>
      </c>
      <c r="I451" s="46">
        <f t="shared" si="148"/>
        <v>0</v>
      </c>
      <c r="J451" s="47">
        <f t="shared" si="149"/>
      </c>
      <c r="K451" s="43">
        <f t="shared" si="150"/>
        <v>0</v>
      </c>
      <c r="L451" s="43">
        <f t="shared" si="151"/>
        <v>0</v>
      </c>
      <c r="M451" s="43">
        <f t="shared" si="152"/>
        <v>0</v>
      </c>
      <c r="N451" s="43">
        <f t="shared" si="153"/>
        <v>0</v>
      </c>
      <c r="O451" s="43">
        <f t="shared" si="154"/>
        <v>0</v>
      </c>
      <c r="P451" s="43">
        <f t="shared" si="155"/>
        <v>0</v>
      </c>
      <c r="Q451" s="43">
        <f t="shared" si="156"/>
      </c>
      <c r="R451" s="43">
        <f t="shared" si="157"/>
        <v>0</v>
      </c>
      <c r="S451" s="43">
        <f t="shared" si="158"/>
        <v>0</v>
      </c>
      <c r="T451" s="43">
        <f t="shared" si="159"/>
        <v>0</v>
      </c>
      <c r="U451" s="43">
        <v>199</v>
      </c>
      <c r="V451" s="39" t="s">
        <v>906</v>
      </c>
      <c r="W451" s="50">
        <f>R19968141</f>
        <v>0</v>
      </c>
      <c r="X451" s="50">
        <f>R19968142</f>
        <v>0</v>
      </c>
      <c r="Y451" s="50">
        <f>R19968143</f>
        <v>0</v>
      </c>
      <c r="Z451" s="49">
        <f>R19968144</f>
        <v>0</v>
      </c>
    </row>
    <row r="452" spans="1:26" ht="12.75">
      <c r="A452" s="44">
        <f t="shared" si="140"/>
        <v>0</v>
      </c>
      <c r="B452" s="43">
        <f t="shared" si="141"/>
        <v>0</v>
      </c>
      <c r="C452" s="43">
        <f t="shared" si="142"/>
        <v>0</v>
      </c>
      <c r="D452" s="43">
        <f t="shared" si="143"/>
        <v>0</v>
      </c>
      <c r="E452" s="45">
        <f t="shared" si="144"/>
        <v>0</v>
      </c>
      <c r="F452" s="43">
        <f t="shared" si="145"/>
        <v>0</v>
      </c>
      <c r="G452" s="43">
        <f t="shared" si="146"/>
        <v>0</v>
      </c>
      <c r="H452" s="43">
        <f t="shared" si="147"/>
        <v>0</v>
      </c>
      <c r="I452" s="46">
        <f t="shared" si="148"/>
        <v>0</v>
      </c>
      <c r="J452" s="47">
        <f t="shared" si="149"/>
      </c>
      <c r="K452" s="43">
        <f t="shared" si="150"/>
        <v>0</v>
      </c>
      <c r="L452" s="43">
        <f t="shared" si="151"/>
        <v>0</v>
      </c>
      <c r="M452" s="43">
        <f t="shared" si="152"/>
        <v>0</v>
      </c>
      <c r="N452" s="43">
        <f t="shared" si="153"/>
        <v>0</v>
      </c>
      <c r="O452" s="43">
        <f t="shared" si="154"/>
        <v>0</v>
      </c>
      <c r="P452" s="43">
        <f t="shared" si="155"/>
        <v>0</v>
      </c>
      <c r="Q452" s="43">
        <f t="shared" si="156"/>
      </c>
      <c r="R452" s="43">
        <f t="shared" si="157"/>
        <v>0</v>
      </c>
      <c r="S452" s="43">
        <f t="shared" si="158"/>
        <v>0</v>
      </c>
      <c r="T452" s="43">
        <f t="shared" si="159"/>
        <v>0</v>
      </c>
      <c r="U452" s="43">
        <v>199</v>
      </c>
      <c r="V452" s="39" t="s">
        <v>908</v>
      </c>
      <c r="W452" s="50">
        <f>R19968151</f>
        <v>0</v>
      </c>
      <c r="X452" s="50">
        <f>R19968152</f>
        <v>0</v>
      </c>
      <c r="Y452" s="50">
        <f>R19968153</f>
        <v>0</v>
      </c>
      <c r="Z452" s="49">
        <f>R19968154</f>
        <v>0</v>
      </c>
    </row>
    <row r="453" spans="1:26" ht="12.75">
      <c r="A453" s="44">
        <f t="shared" si="140"/>
        <v>0</v>
      </c>
      <c r="B453" s="43">
        <f t="shared" si="141"/>
        <v>0</v>
      </c>
      <c r="C453" s="43">
        <f t="shared" si="142"/>
        <v>0</v>
      </c>
      <c r="D453" s="43">
        <f t="shared" si="143"/>
        <v>0</v>
      </c>
      <c r="E453" s="45">
        <f t="shared" si="144"/>
        <v>0</v>
      </c>
      <c r="F453" s="43">
        <f t="shared" si="145"/>
        <v>0</v>
      </c>
      <c r="G453" s="43">
        <f t="shared" si="146"/>
        <v>0</v>
      </c>
      <c r="H453" s="43">
        <f t="shared" si="147"/>
        <v>0</v>
      </c>
      <c r="I453" s="46">
        <f t="shared" si="148"/>
        <v>0</v>
      </c>
      <c r="J453" s="47">
        <f t="shared" si="149"/>
      </c>
      <c r="K453" s="43">
        <f t="shared" si="150"/>
        <v>0</v>
      </c>
      <c r="L453" s="43">
        <f t="shared" si="151"/>
        <v>0</v>
      </c>
      <c r="M453" s="43">
        <f t="shared" si="152"/>
        <v>0</v>
      </c>
      <c r="N453" s="43">
        <f t="shared" si="153"/>
        <v>0</v>
      </c>
      <c r="O453" s="43">
        <f t="shared" si="154"/>
        <v>0</v>
      </c>
      <c r="P453" s="43">
        <f t="shared" si="155"/>
        <v>0</v>
      </c>
      <c r="Q453" s="43">
        <f t="shared" si="156"/>
      </c>
      <c r="R453" s="43">
        <f t="shared" si="157"/>
        <v>0</v>
      </c>
      <c r="S453" s="43">
        <f t="shared" si="158"/>
        <v>0</v>
      </c>
      <c r="T453" s="43">
        <f t="shared" si="159"/>
        <v>0</v>
      </c>
      <c r="U453" s="43">
        <v>199</v>
      </c>
      <c r="V453" s="39" t="s">
        <v>910</v>
      </c>
      <c r="W453" s="50">
        <f>R19968161</f>
        <v>0</v>
      </c>
      <c r="X453" s="50">
        <f>R19968162</f>
        <v>0</v>
      </c>
      <c r="Y453" s="50">
        <f>R19968163</f>
        <v>0</v>
      </c>
      <c r="Z453" s="49">
        <f>R19968164</f>
        <v>0</v>
      </c>
    </row>
    <row r="454" spans="1:26" ht="12.75">
      <c r="A454" s="44">
        <f t="shared" si="140"/>
        <v>0</v>
      </c>
      <c r="B454" s="43">
        <f t="shared" si="141"/>
        <v>0</v>
      </c>
      <c r="C454" s="43">
        <f t="shared" si="142"/>
        <v>0</v>
      </c>
      <c r="D454" s="43">
        <f t="shared" si="143"/>
        <v>0</v>
      </c>
      <c r="E454" s="45">
        <f t="shared" si="144"/>
        <v>0</v>
      </c>
      <c r="F454" s="43">
        <f t="shared" si="145"/>
        <v>0</v>
      </c>
      <c r="G454" s="43">
        <f t="shared" si="146"/>
        <v>0</v>
      </c>
      <c r="H454" s="43">
        <f t="shared" si="147"/>
        <v>0</v>
      </c>
      <c r="I454" s="46">
        <f t="shared" si="148"/>
        <v>0</v>
      </c>
      <c r="J454" s="47">
        <f t="shared" si="149"/>
      </c>
      <c r="K454" s="43">
        <f t="shared" si="150"/>
        <v>0</v>
      </c>
      <c r="L454" s="43">
        <f t="shared" si="151"/>
        <v>0</v>
      </c>
      <c r="M454" s="43">
        <f t="shared" si="152"/>
        <v>0</v>
      </c>
      <c r="N454" s="43">
        <f t="shared" si="153"/>
        <v>0</v>
      </c>
      <c r="O454" s="43">
        <f t="shared" si="154"/>
        <v>0</v>
      </c>
      <c r="P454" s="43">
        <f t="shared" si="155"/>
        <v>0</v>
      </c>
      <c r="Q454" s="43">
        <f t="shared" si="156"/>
      </c>
      <c r="R454" s="43">
        <f t="shared" si="157"/>
        <v>0</v>
      </c>
      <c r="S454" s="43">
        <f t="shared" si="158"/>
        <v>0</v>
      </c>
      <c r="T454" s="43">
        <f t="shared" si="159"/>
        <v>0</v>
      </c>
      <c r="U454" s="43">
        <v>199</v>
      </c>
      <c r="V454" s="39" t="s">
        <v>912</v>
      </c>
      <c r="W454" s="50">
        <f>R19968181</f>
        <v>0</v>
      </c>
      <c r="X454" s="50">
        <f>R19968182</f>
        <v>0</v>
      </c>
      <c r="Y454" s="50">
        <f>R19968183</f>
        <v>0</v>
      </c>
      <c r="Z454" s="49">
        <f>R19968184</f>
        <v>0</v>
      </c>
    </row>
    <row r="455" spans="1:26" ht="12.75">
      <c r="A455" s="44">
        <f t="shared" si="140"/>
        <v>0</v>
      </c>
      <c r="B455" s="43">
        <f t="shared" si="141"/>
        <v>0</v>
      </c>
      <c r="C455" s="43">
        <f t="shared" si="142"/>
        <v>0</v>
      </c>
      <c r="D455" s="43">
        <f t="shared" si="143"/>
        <v>0</v>
      </c>
      <c r="E455" s="45">
        <f t="shared" si="144"/>
        <v>0</v>
      </c>
      <c r="F455" s="43">
        <f t="shared" si="145"/>
        <v>0</v>
      </c>
      <c r="G455" s="43">
        <f t="shared" si="146"/>
        <v>0</v>
      </c>
      <c r="H455" s="43">
        <f t="shared" si="147"/>
        <v>0</v>
      </c>
      <c r="I455" s="46">
        <f t="shared" si="148"/>
        <v>0</v>
      </c>
      <c r="J455" s="47">
        <f t="shared" si="149"/>
      </c>
      <c r="K455" s="43">
        <f t="shared" si="150"/>
        <v>0</v>
      </c>
      <c r="L455" s="43">
        <f t="shared" si="151"/>
        <v>0</v>
      </c>
      <c r="M455" s="43">
        <f t="shared" si="152"/>
        <v>0</v>
      </c>
      <c r="N455" s="43">
        <f t="shared" si="153"/>
        <v>0</v>
      </c>
      <c r="O455" s="43">
        <f t="shared" si="154"/>
        <v>0</v>
      </c>
      <c r="P455" s="43">
        <f t="shared" si="155"/>
        <v>0</v>
      </c>
      <c r="Q455" s="43">
        <f t="shared" si="156"/>
      </c>
      <c r="R455" s="43">
        <f t="shared" si="157"/>
        <v>0</v>
      </c>
      <c r="S455" s="43">
        <f t="shared" si="158"/>
        <v>0</v>
      </c>
      <c r="T455" s="43">
        <f t="shared" si="159"/>
        <v>0</v>
      </c>
      <c r="U455" s="43">
        <v>199</v>
      </c>
      <c r="V455" s="39" t="s">
        <v>914</v>
      </c>
      <c r="W455" s="50">
        <f>R19968201</f>
        <v>0</v>
      </c>
      <c r="X455" s="50">
        <f>R19968202</f>
        <v>0</v>
      </c>
      <c r="Y455" s="50">
        <f>R19968203</f>
        <v>0</v>
      </c>
      <c r="Z455" s="49">
        <f>R19968204</f>
        <v>0</v>
      </c>
    </row>
    <row r="456" spans="1:26" ht="12.75">
      <c r="A456" s="44">
        <f t="shared" si="140"/>
        <v>0</v>
      </c>
      <c r="B456" s="43">
        <f t="shared" si="141"/>
        <v>0</v>
      </c>
      <c r="C456" s="43">
        <f t="shared" si="142"/>
        <v>0</v>
      </c>
      <c r="D456" s="43">
        <f t="shared" si="143"/>
        <v>0</v>
      </c>
      <c r="E456" s="45">
        <f t="shared" si="144"/>
        <v>0</v>
      </c>
      <c r="F456" s="43">
        <f t="shared" si="145"/>
        <v>0</v>
      </c>
      <c r="G456" s="43">
        <f t="shared" si="146"/>
        <v>0</v>
      </c>
      <c r="H456" s="43">
        <f t="shared" si="147"/>
        <v>0</v>
      </c>
      <c r="I456" s="46">
        <f t="shared" si="148"/>
        <v>0</v>
      </c>
      <c r="J456" s="47">
        <f t="shared" si="149"/>
      </c>
      <c r="K456" s="43">
        <f t="shared" si="150"/>
        <v>0</v>
      </c>
      <c r="L456" s="43">
        <f t="shared" si="151"/>
        <v>0</v>
      </c>
      <c r="M456" s="43">
        <f t="shared" si="152"/>
        <v>0</v>
      </c>
      <c r="N456" s="43">
        <f t="shared" si="153"/>
        <v>0</v>
      </c>
      <c r="O456" s="43">
        <f t="shared" si="154"/>
        <v>0</v>
      </c>
      <c r="P456" s="43">
        <f t="shared" si="155"/>
        <v>0</v>
      </c>
      <c r="Q456" s="43">
        <f t="shared" si="156"/>
      </c>
      <c r="R456" s="43">
        <f t="shared" si="157"/>
        <v>0</v>
      </c>
      <c r="S456" s="43">
        <f t="shared" si="158"/>
        <v>0</v>
      </c>
      <c r="T456" s="43">
        <f t="shared" si="159"/>
        <v>0</v>
      </c>
      <c r="U456" s="43">
        <v>199</v>
      </c>
      <c r="V456" s="39" t="s">
        <v>916</v>
      </c>
      <c r="W456" s="50">
        <f>R19968221</f>
        <v>0</v>
      </c>
      <c r="X456" s="50">
        <f>R19968222</f>
        <v>0</v>
      </c>
      <c r="Y456" s="50">
        <f>R19968223</f>
        <v>0</v>
      </c>
      <c r="Z456" s="49">
        <f>R19968224</f>
        <v>0</v>
      </c>
    </row>
    <row r="457" spans="1:26" ht="12.75">
      <c r="A457" s="44">
        <f t="shared" si="140"/>
        <v>0</v>
      </c>
      <c r="B457" s="43">
        <f t="shared" si="141"/>
        <v>0</v>
      </c>
      <c r="C457" s="43">
        <f t="shared" si="142"/>
        <v>0</v>
      </c>
      <c r="D457" s="43">
        <f t="shared" si="143"/>
        <v>0</v>
      </c>
      <c r="E457" s="45">
        <f t="shared" si="144"/>
        <v>0</v>
      </c>
      <c r="F457" s="43">
        <f t="shared" si="145"/>
        <v>0</v>
      </c>
      <c r="G457" s="43">
        <f t="shared" si="146"/>
        <v>0</v>
      </c>
      <c r="H457" s="43">
        <f t="shared" si="147"/>
        <v>0</v>
      </c>
      <c r="I457" s="46">
        <f t="shared" si="148"/>
        <v>0</v>
      </c>
      <c r="J457" s="47">
        <f t="shared" si="149"/>
      </c>
      <c r="K457" s="43">
        <f t="shared" si="150"/>
        <v>0</v>
      </c>
      <c r="L457" s="43">
        <f t="shared" si="151"/>
        <v>0</v>
      </c>
      <c r="M457" s="43">
        <f t="shared" si="152"/>
        <v>0</v>
      </c>
      <c r="N457" s="43">
        <f t="shared" si="153"/>
        <v>0</v>
      </c>
      <c r="O457" s="43">
        <f t="shared" si="154"/>
        <v>0</v>
      </c>
      <c r="P457" s="43">
        <f t="shared" si="155"/>
        <v>0</v>
      </c>
      <c r="Q457" s="43">
        <f t="shared" si="156"/>
      </c>
      <c r="R457" s="43">
        <f t="shared" si="157"/>
        <v>0</v>
      </c>
      <c r="S457" s="43">
        <f t="shared" si="158"/>
        <v>0</v>
      </c>
      <c r="T457" s="43">
        <f t="shared" si="159"/>
        <v>0</v>
      </c>
      <c r="U457" s="43">
        <v>199</v>
      </c>
      <c r="V457" s="39" t="s">
        <v>918</v>
      </c>
      <c r="W457" s="50">
        <f>R19968241</f>
        <v>0</v>
      </c>
      <c r="X457" s="50">
        <f>R19968242</f>
        <v>0</v>
      </c>
      <c r="Y457" s="50">
        <f>R19968243</f>
        <v>0</v>
      </c>
      <c r="Z457" s="49">
        <f>R19968244</f>
        <v>0</v>
      </c>
    </row>
    <row r="458" spans="1:26" ht="12.75">
      <c r="A458" s="44">
        <f t="shared" si="140"/>
        <v>0</v>
      </c>
      <c r="B458" s="43">
        <f t="shared" si="141"/>
        <v>0</v>
      </c>
      <c r="C458" s="43">
        <f t="shared" si="142"/>
        <v>0</v>
      </c>
      <c r="D458" s="43">
        <f t="shared" si="143"/>
        <v>0</v>
      </c>
      <c r="E458" s="45">
        <f t="shared" si="144"/>
        <v>0</v>
      </c>
      <c r="F458" s="43">
        <f t="shared" si="145"/>
        <v>0</v>
      </c>
      <c r="G458" s="43">
        <f t="shared" si="146"/>
        <v>0</v>
      </c>
      <c r="H458" s="43">
        <f t="shared" si="147"/>
        <v>0</v>
      </c>
      <c r="I458" s="46">
        <f t="shared" si="148"/>
        <v>0</v>
      </c>
      <c r="J458" s="47">
        <f t="shared" si="149"/>
      </c>
      <c r="K458" s="43">
        <f t="shared" si="150"/>
        <v>0</v>
      </c>
      <c r="L458" s="43">
        <f t="shared" si="151"/>
        <v>0</v>
      </c>
      <c r="M458" s="43">
        <f t="shared" si="152"/>
        <v>0</v>
      </c>
      <c r="N458" s="43">
        <f t="shared" si="153"/>
        <v>0</v>
      </c>
      <c r="O458" s="43">
        <f t="shared" si="154"/>
        <v>0</v>
      </c>
      <c r="P458" s="43">
        <f t="shared" si="155"/>
        <v>0</v>
      </c>
      <c r="Q458" s="43">
        <f t="shared" si="156"/>
      </c>
      <c r="R458" s="43">
        <f t="shared" si="157"/>
        <v>0</v>
      </c>
      <c r="S458" s="43">
        <f t="shared" si="158"/>
        <v>0</v>
      </c>
      <c r="T458" s="43">
        <f t="shared" si="159"/>
        <v>0</v>
      </c>
      <c r="U458" s="43">
        <v>199</v>
      </c>
      <c r="V458" s="39" t="s">
        <v>920</v>
      </c>
      <c r="W458" s="50">
        <f>R19968261</f>
        <v>0</v>
      </c>
      <c r="X458" s="50">
        <f>R19968262</f>
        <v>0</v>
      </c>
      <c r="Y458" s="50">
        <f>R19968263</f>
        <v>0</v>
      </c>
      <c r="Z458" s="49">
        <f>R19968264</f>
        <v>0</v>
      </c>
    </row>
    <row r="459" spans="1:26" ht="12.75">
      <c r="A459" s="44">
        <f t="shared" si="140"/>
        <v>0</v>
      </c>
      <c r="B459" s="43">
        <f t="shared" si="141"/>
        <v>0</v>
      </c>
      <c r="C459" s="43">
        <f t="shared" si="142"/>
        <v>0</v>
      </c>
      <c r="D459" s="43">
        <f t="shared" si="143"/>
        <v>0</v>
      </c>
      <c r="E459" s="45">
        <f t="shared" si="144"/>
        <v>0</v>
      </c>
      <c r="F459" s="43">
        <f t="shared" si="145"/>
        <v>0</v>
      </c>
      <c r="G459" s="43">
        <f t="shared" si="146"/>
        <v>0</v>
      </c>
      <c r="H459" s="43">
        <f t="shared" si="147"/>
        <v>0</v>
      </c>
      <c r="I459" s="46">
        <f t="shared" si="148"/>
        <v>0</v>
      </c>
      <c r="J459" s="47">
        <f t="shared" si="149"/>
      </c>
      <c r="K459" s="43">
        <f t="shared" si="150"/>
        <v>0</v>
      </c>
      <c r="L459" s="43">
        <f t="shared" si="151"/>
        <v>0</v>
      </c>
      <c r="M459" s="43">
        <f t="shared" si="152"/>
        <v>0</v>
      </c>
      <c r="N459" s="43">
        <f t="shared" si="153"/>
        <v>0</v>
      </c>
      <c r="O459" s="43">
        <f t="shared" si="154"/>
        <v>0</v>
      </c>
      <c r="P459" s="43">
        <f t="shared" si="155"/>
        <v>0</v>
      </c>
      <c r="Q459" s="43">
        <f t="shared" si="156"/>
      </c>
      <c r="R459" s="43">
        <f t="shared" si="157"/>
        <v>0</v>
      </c>
      <c r="S459" s="43">
        <f t="shared" si="158"/>
        <v>0</v>
      </c>
      <c r="T459" s="43">
        <f t="shared" si="159"/>
        <v>0</v>
      </c>
      <c r="U459" s="43">
        <v>199</v>
      </c>
      <c r="V459" s="39" t="s">
        <v>922</v>
      </c>
      <c r="W459" s="50">
        <f>R19968281</f>
        <v>0</v>
      </c>
      <c r="X459" s="50">
        <f>R19968282</f>
        <v>0</v>
      </c>
      <c r="Y459" s="50">
        <f>R19968283</f>
        <v>0</v>
      </c>
      <c r="Z459" s="49">
        <f>R19968284</f>
        <v>0</v>
      </c>
    </row>
    <row r="460" spans="1:26" ht="12.75">
      <c r="A460" s="44">
        <f t="shared" si="140"/>
        <v>0</v>
      </c>
      <c r="B460" s="43">
        <f t="shared" si="141"/>
        <v>0</v>
      </c>
      <c r="C460" s="43">
        <f t="shared" si="142"/>
        <v>0</v>
      </c>
      <c r="D460" s="43">
        <f t="shared" si="143"/>
        <v>0</v>
      </c>
      <c r="E460" s="45">
        <f t="shared" si="144"/>
        <v>0</v>
      </c>
      <c r="F460" s="43">
        <f t="shared" si="145"/>
        <v>0</v>
      </c>
      <c r="G460" s="43">
        <f t="shared" si="146"/>
        <v>0</v>
      </c>
      <c r="H460" s="43">
        <f t="shared" si="147"/>
        <v>0</v>
      </c>
      <c r="I460" s="46">
        <f t="shared" si="148"/>
        <v>0</v>
      </c>
      <c r="J460" s="47">
        <f t="shared" si="149"/>
      </c>
      <c r="K460" s="43">
        <f t="shared" si="150"/>
        <v>0</v>
      </c>
      <c r="L460" s="43">
        <f t="shared" si="151"/>
        <v>0</v>
      </c>
      <c r="M460" s="43">
        <f t="shared" si="152"/>
        <v>0</v>
      </c>
      <c r="N460" s="43">
        <f t="shared" si="153"/>
        <v>0</v>
      </c>
      <c r="O460" s="43">
        <f t="shared" si="154"/>
        <v>0</v>
      </c>
      <c r="P460" s="43">
        <f t="shared" si="155"/>
        <v>0</v>
      </c>
      <c r="Q460" s="43">
        <f t="shared" si="156"/>
      </c>
      <c r="R460" s="43">
        <f t="shared" si="157"/>
        <v>0</v>
      </c>
      <c r="S460" s="43">
        <f t="shared" si="158"/>
        <v>0</v>
      </c>
      <c r="T460" s="43">
        <f t="shared" si="159"/>
        <v>0</v>
      </c>
      <c r="U460" s="43">
        <v>199</v>
      </c>
      <c r="V460" s="39" t="s">
        <v>924</v>
      </c>
      <c r="W460" s="50">
        <f>R19968301</f>
        <v>0</v>
      </c>
      <c r="X460" s="50">
        <f>R19968302</f>
        <v>0</v>
      </c>
      <c r="Y460" s="50">
        <f>R19968303</f>
        <v>0</v>
      </c>
      <c r="Z460" s="49">
        <f>R19968304</f>
        <v>0</v>
      </c>
    </row>
    <row r="461" spans="1:26" ht="12.75">
      <c r="A461" s="44">
        <f t="shared" si="140"/>
        <v>0</v>
      </c>
      <c r="B461" s="43">
        <f t="shared" si="141"/>
        <v>0</v>
      </c>
      <c r="C461" s="43">
        <f t="shared" si="142"/>
        <v>0</v>
      </c>
      <c r="D461" s="43">
        <f t="shared" si="143"/>
        <v>0</v>
      </c>
      <c r="E461" s="45">
        <f t="shared" si="144"/>
        <v>0</v>
      </c>
      <c r="F461" s="43">
        <f t="shared" si="145"/>
        <v>0</v>
      </c>
      <c r="G461" s="43">
        <f t="shared" si="146"/>
        <v>0</v>
      </c>
      <c r="H461" s="43">
        <f t="shared" si="147"/>
        <v>0</v>
      </c>
      <c r="I461" s="46">
        <f t="shared" si="148"/>
        <v>0</v>
      </c>
      <c r="J461" s="47">
        <f t="shared" si="149"/>
      </c>
      <c r="K461" s="43">
        <f t="shared" si="150"/>
        <v>0</v>
      </c>
      <c r="L461" s="43">
        <f t="shared" si="151"/>
        <v>0</v>
      </c>
      <c r="M461" s="43">
        <f t="shared" si="152"/>
        <v>0</v>
      </c>
      <c r="N461" s="43">
        <f t="shared" si="153"/>
        <v>0</v>
      </c>
      <c r="O461" s="43">
        <f t="shared" si="154"/>
        <v>0</v>
      </c>
      <c r="P461" s="43">
        <f t="shared" si="155"/>
        <v>0</v>
      </c>
      <c r="Q461" s="43">
        <f t="shared" si="156"/>
      </c>
      <c r="R461" s="43">
        <f t="shared" si="157"/>
        <v>0</v>
      </c>
      <c r="S461" s="43">
        <f t="shared" si="158"/>
        <v>0</v>
      </c>
      <c r="T461" s="43">
        <f t="shared" si="159"/>
        <v>0</v>
      </c>
      <c r="U461" s="43">
        <v>199</v>
      </c>
      <c r="V461" s="39" t="s">
        <v>926</v>
      </c>
      <c r="W461" s="50">
        <f>R19968321</f>
        <v>0</v>
      </c>
      <c r="X461" s="50">
        <f>R19968322</f>
        <v>0</v>
      </c>
      <c r="Y461" s="50">
        <f>R19968323</f>
        <v>0</v>
      </c>
      <c r="Z461" s="49">
        <f>R19968324</f>
        <v>0</v>
      </c>
    </row>
    <row r="462" spans="1:26" ht="12.75">
      <c r="A462" s="44">
        <f t="shared" si="140"/>
        <v>0</v>
      </c>
      <c r="B462" s="43">
        <f t="shared" si="141"/>
        <v>0</v>
      </c>
      <c r="C462" s="43">
        <f t="shared" si="142"/>
        <v>0</v>
      </c>
      <c r="D462" s="43">
        <f t="shared" si="143"/>
        <v>0</v>
      </c>
      <c r="E462" s="45">
        <f t="shared" si="144"/>
        <v>0</v>
      </c>
      <c r="F462" s="43">
        <f t="shared" si="145"/>
        <v>0</v>
      </c>
      <c r="G462" s="43">
        <f t="shared" si="146"/>
        <v>0</v>
      </c>
      <c r="H462" s="43">
        <f t="shared" si="147"/>
        <v>0</v>
      </c>
      <c r="I462" s="46">
        <f t="shared" si="148"/>
        <v>0</v>
      </c>
      <c r="J462" s="47">
        <f t="shared" si="149"/>
      </c>
      <c r="K462" s="43">
        <f t="shared" si="150"/>
        <v>0</v>
      </c>
      <c r="L462" s="43">
        <f t="shared" si="151"/>
        <v>0</v>
      </c>
      <c r="M462" s="43">
        <f t="shared" si="152"/>
        <v>0</v>
      </c>
      <c r="N462" s="43">
        <f t="shared" si="153"/>
        <v>0</v>
      </c>
      <c r="O462" s="43">
        <f t="shared" si="154"/>
        <v>0</v>
      </c>
      <c r="P462" s="43">
        <f t="shared" si="155"/>
        <v>0</v>
      </c>
      <c r="Q462" s="43">
        <f t="shared" si="156"/>
      </c>
      <c r="R462" s="43">
        <f t="shared" si="157"/>
        <v>0</v>
      </c>
      <c r="S462" s="43">
        <f t="shared" si="158"/>
        <v>0</v>
      </c>
      <c r="T462" s="43">
        <f t="shared" si="159"/>
        <v>0</v>
      </c>
      <c r="U462" s="43">
        <v>199</v>
      </c>
      <c r="V462" s="39" t="s">
        <v>928</v>
      </c>
      <c r="W462" s="50">
        <f>R19968341</f>
        <v>0</v>
      </c>
      <c r="X462" s="50">
        <f>R19968342</f>
        <v>0</v>
      </c>
      <c r="Y462" s="50">
        <f>R19968343</f>
        <v>0</v>
      </c>
      <c r="Z462" s="49">
        <f>R19968344</f>
        <v>0</v>
      </c>
    </row>
    <row r="463" spans="1:26" ht="12.75">
      <c r="A463" s="44">
        <f t="shared" si="140"/>
        <v>0</v>
      </c>
      <c r="B463" s="43">
        <f t="shared" si="141"/>
        <v>0</v>
      </c>
      <c r="C463" s="43">
        <f t="shared" si="142"/>
        <v>0</v>
      </c>
      <c r="D463" s="43">
        <f t="shared" si="143"/>
        <v>0</v>
      </c>
      <c r="E463" s="45">
        <f t="shared" si="144"/>
        <v>0</v>
      </c>
      <c r="F463" s="43">
        <f t="shared" si="145"/>
        <v>0</v>
      </c>
      <c r="G463" s="43">
        <f t="shared" si="146"/>
        <v>0</v>
      </c>
      <c r="H463" s="43">
        <f t="shared" si="147"/>
        <v>0</v>
      </c>
      <c r="I463" s="46">
        <f t="shared" si="148"/>
        <v>0</v>
      </c>
      <c r="J463" s="47">
        <f t="shared" si="149"/>
      </c>
      <c r="K463" s="43">
        <f t="shared" si="150"/>
        <v>0</v>
      </c>
      <c r="L463" s="43">
        <f t="shared" si="151"/>
        <v>0</v>
      </c>
      <c r="M463" s="43">
        <f t="shared" si="152"/>
        <v>0</v>
      </c>
      <c r="N463" s="43">
        <f t="shared" si="153"/>
        <v>0</v>
      </c>
      <c r="O463" s="43">
        <f t="shared" si="154"/>
        <v>0</v>
      </c>
      <c r="P463" s="43">
        <f t="shared" si="155"/>
        <v>0</v>
      </c>
      <c r="Q463" s="43">
        <f t="shared" si="156"/>
      </c>
      <c r="R463" s="43">
        <f t="shared" si="157"/>
        <v>0</v>
      </c>
      <c r="S463" s="43">
        <f t="shared" si="158"/>
        <v>0</v>
      </c>
      <c r="T463" s="43">
        <f t="shared" si="159"/>
        <v>0</v>
      </c>
      <c r="U463" s="43">
        <v>199</v>
      </c>
      <c r="V463" s="39" t="s">
        <v>930</v>
      </c>
      <c r="W463" s="50">
        <f>R19968361</f>
        <v>0</v>
      </c>
      <c r="X463" s="50">
        <f>R19968362</f>
        <v>0</v>
      </c>
      <c r="Y463" s="50">
        <f>R19968363</f>
        <v>0</v>
      </c>
      <c r="Z463" s="49">
        <f>R19968364</f>
        <v>0</v>
      </c>
    </row>
    <row r="464" spans="1:26" ht="12.75">
      <c r="A464" s="44">
        <f t="shared" si="140"/>
        <v>0</v>
      </c>
      <c r="B464" s="43">
        <f t="shared" si="141"/>
        <v>0</v>
      </c>
      <c r="C464" s="43">
        <f t="shared" si="142"/>
        <v>0</v>
      </c>
      <c r="D464" s="43">
        <f t="shared" si="143"/>
        <v>0</v>
      </c>
      <c r="E464" s="45">
        <f t="shared" si="144"/>
        <v>0</v>
      </c>
      <c r="F464" s="43">
        <f t="shared" si="145"/>
        <v>0</v>
      </c>
      <c r="G464" s="43">
        <f t="shared" si="146"/>
        <v>0</v>
      </c>
      <c r="H464" s="43">
        <f t="shared" si="147"/>
        <v>0</v>
      </c>
      <c r="I464" s="46">
        <f t="shared" si="148"/>
        <v>0</v>
      </c>
      <c r="J464" s="47">
        <f t="shared" si="149"/>
      </c>
      <c r="K464" s="43">
        <f t="shared" si="150"/>
        <v>0</v>
      </c>
      <c r="L464" s="43">
        <f t="shared" si="151"/>
        <v>0</v>
      </c>
      <c r="M464" s="43">
        <f t="shared" si="152"/>
        <v>0</v>
      </c>
      <c r="N464" s="43">
        <f t="shared" si="153"/>
        <v>0</v>
      </c>
      <c r="O464" s="43">
        <f t="shared" si="154"/>
        <v>0</v>
      </c>
      <c r="P464" s="43">
        <f t="shared" si="155"/>
        <v>0</v>
      </c>
      <c r="Q464" s="43">
        <f t="shared" si="156"/>
      </c>
      <c r="R464" s="43">
        <f t="shared" si="157"/>
        <v>0</v>
      </c>
      <c r="S464" s="43">
        <f t="shared" si="158"/>
        <v>0</v>
      </c>
      <c r="T464" s="43">
        <f t="shared" si="159"/>
        <v>0</v>
      </c>
      <c r="U464" s="43">
        <v>199</v>
      </c>
      <c r="V464" s="39" t="s">
        <v>932</v>
      </c>
      <c r="W464" s="50">
        <f>R19968381</f>
        <v>0</v>
      </c>
      <c r="X464" s="50">
        <f>R19968382</f>
        <v>0</v>
      </c>
      <c r="Y464" s="50">
        <f>R19968383</f>
        <v>0</v>
      </c>
      <c r="Z464" s="49">
        <f>R19968384</f>
        <v>0</v>
      </c>
    </row>
    <row r="465" spans="1:26" ht="12.75">
      <c r="A465" s="44">
        <f t="shared" si="140"/>
        <v>0</v>
      </c>
      <c r="B465" s="43">
        <f t="shared" si="141"/>
        <v>0</v>
      </c>
      <c r="C465" s="43">
        <f t="shared" si="142"/>
        <v>0</v>
      </c>
      <c r="D465" s="43">
        <f t="shared" si="143"/>
        <v>0</v>
      </c>
      <c r="E465" s="45">
        <f t="shared" si="144"/>
        <v>0</v>
      </c>
      <c r="F465" s="43">
        <f t="shared" si="145"/>
        <v>0</v>
      </c>
      <c r="G465" s="43">
        <f t="shared" si="146"/>
        <v>0</v>
      </c>
      <c r="H465" s="43">
        <f t="shared" si="147"/>
        <v>0</v>
      </c>
      <c r="I465" s="46">
        <f t="shared" si="148"/>
        <v>0</v>
      </c>
      <c r="J465" s="47">
        <f t="shared" si="149"/>
      </c>
      <c r="K465" s="43">
        <f t="shared" si="150"/>
        <v>0</v>
      </c>
      <c r="L465" s="43">
        <f t="shared" si="151"/>
        <v>0</v>
      </c>
      <c r="M465" s="43">
        <f t="shared" si="152"/>
        <v>0</v>
      </c>
      <c r="N465" s="43">
        <f t="shared" si="153"/>
        <v>0</v>
      </c>
      <c r="O465" s="43">
        <f t="shared" si="154"/>
        <v>0</v>
      </c>
      <c r="P465" s="43">
        <f t="shared" si="155"/>
        <v>0</v>
      </c>
      <c r="Q465" s="43">
        <f t="shared" si="156"/>
      </c>
      <c r="R465" s="43">
        <f t="shared" si="157"/>
        <v>0</v>
      </c>
      <c r="S465" s="43">
        <f t="shared" si="158"/>
        <v>0</v>
      </c>
      <c r="T465" s="43">
        <f t="shared" si="159"/>
        <v>0</v>
      </c>
      <c r="U465" s="43">
        <v>199</v>
      </c>
      <c r="V465" s="39" t="s">
        <v>934</v>
      </c>
      <c r="W465" s="50">
        <f>R19968401</f>
        <v>0</v>
      </c>
      <c r="X465" s="50">
        <f>R19968402</f>
        <v>0</v>
      </c>
      <c r="Y465" s="50">
        <f>R19968403</f>
        <v>0</v>
      </c>
      <c r="Z465" s="49">
        <f>R19968404</f>
        <v>0</v>
      </c>
    </row>
    <row r="466" spans="1:26" ht="12.75">
      <c r="A466" s="44">
        <f t="shared" si="140"/>
        <v>0</v>
      </c>
      <c r="B466" s="43">
        <f t="shared" si="141"/>
        <v>0</v>
      </c>
      <c r="C466" s="43">
        <f t="shared" si="142"/>
        <v>0</v>
      </c>
      <c r="D466" s="43">
        <f t="shared" si="143"/>
        <v>0</v>
      </c>
      <c r="E466" s="45">
        <f t="shared" si="144"/>
        <v>0</v>
      </c>
      <c r="F466" s="43">
        <f t="shared" si="145"/>
        <v>0</v>
      </c>
      <c r="G466" s="43">
        <f t="shared" si="146"/>
        <v>0</v>
      </c>
      <c r="H466" s="43">
        <f t="shared" si="147"/>
        <v>0</v>
      </c>
      <c r="I466" s="46">
        <f t="shared" si="148"/>
        <v>0</v>
      </c>
      <c r="J466" s="47">
        <f t="shared" si="149"/>
      </c>
      <c r="K466" s="43">
        <f t="shared" si="150"/>
        <v>0</v>
      </c>
      <c r="L466" s="43">
        <f t="shared" si="151"/>
        <v>0</v>
      </c>
      <c r="M466" s="43">
        <f t="shared" si="152"/>
        <v>0</v>
      </c>
      <c r="N466" s="43">
        <f t="shared" si="153"/>
        <v>0</v>
      </c>
      <c r="O466" s="43">
        <f t="shared" si="154"/>
        <v>0</v>
      </c>
      <c r="P466" s="43">
        <f t="shared" si="155"/>
        <v>0</v>
      </c>
      <c r="Q466" s="43">
        <f t="shared" si="156"/>
      </c>
      <c r="R466" s="43">
        <f t="shared" si="157"/>
        <v>0</v>
      </c>
      <c r="S466" s="43">
        <f t="shared" si="158"/>
        <v>0</v>
      </c>
      <c r="T466" s="43">
        <f t="shared" si="159"/>
        <v>0</v>
      </c>
      <c r="U466" s="43">
        <v>199</v>
      </c>
      <c r="V466" s="39" t="s">
        <v>936</v>
      </c>
      <c r="W466" s="50">
        <f>R19968421</f>
        <v>0</v>
      </c>
      <c r="X466" s="50">
        <f>R19968422</f>
        <v>0</v>
      </c>
      <c r="Y466" s="50">
        <f>R19968423</f>
        <v>0</v>
      </c>
      <c r="Z466" s="49">
        <f>R19968424</f>
        <v>0</v>
      </c>
    </row>
    <row r="467" spans="1:26" ht="12.75">
      <c r="A467" s="44">
        <f t="shared" si="140"/>
        <v>0</v>
      </c>
      <c r="B467" s="43">
        <f t="shared" si="141"/>
        <v>0</v>
      </c>
      <c r="C467" s="43">
        <f t="shared" si="142"/>
        <v>0</v>
      </c>
      <c r="D467" s="43">
        <f t="shared" si="143"/>
        <v>0</v>
      </c>
      <c r="E467" s="45">
        <f t="shared" si="144"/>
        <v>0</v>
      </c>
      <c r="F467" s="43">
        <f t="shared" si="145"/>
        <v>0</v>
      </c>
      <c r="G467" s="43">
        <f t="shared" si="146"/>
        <v>0</v>
      </c>
      <c r="H467" s="43">
        <f t="shared" si="147"/>
        <v>0</v>
      </c>
      <c r="I467" s="46">
        <f t="shared" si="148"/>
        <v>0</v>
      </c>
      <c r="J467" s="47">
        <f t="shared" si="149"/>
      </c>
      <c r="K467" s="43">
        <f t="shared" si="150"/>
        <v>0</v>
      </c>
      <c r="L467" s="43">
        <f t="shared" si="151"/>
        <v>0</v>
      </c>
      <c r="M467" s="43">
        <f t="shared" si="152"/>
        <v>0</v>
      </c>
      <c r="N467" s="43">
        <f t="shared" si="153"/>
        <v>0</v>
      </c>
      <c r="O467" s="43">
        <f t="shared" si="154"/>
        <v>0</v>
      </c>
      <c r="P467" s="43">
        <f t="shared" si="155"/>
        <v>0</v>
      </c>
      <c r="Q467" s="43">
        <f t="shared" si="156"/>
      </c>
      <c r="R467" s="43">
        <f t="shared" si="157"/>
        <v>0</v>
      </c>
      <c r="S467" s="43">
        <f t="shared" si="158"/>
        <v>0</v>
      </c>
      <c r="T467" s="43">
        <f t="shared" si="159"/>
        <v>0</v>
      </c>
      <c r="U467" s="43">
        <v>199</v>
      </c>
      <c r="V467" s="39" t="s">
        <v>938</v>
      </c>
      <c r="W467" s="50">
        <f>R19968441</f>
        <v>0</v>
      </c>
      <c r="X467" s="50">
        <f>R19968442</f>
        <v>0</v>
      </c>
      <c r="Y467" s="50">
        <f>R19968443</f>
        <v>0</v>
      </c>
      <c r="Z467" s="49">
        <f>R19968444</f>
        <v>0</v>
      </c>
    </row>
    <row r="468" spans="1:26" ht="12.75">
      <c r="A468" s="44">
        <f t="shared" si="140"/>
        <v>0</v>
      </c>
      <c r="B468" s="43">
        <f t="shared" si="141"/>
        <v>0</v>
      </c>
      <c r="C468" s="43">
        <f t="shared" si="142"/>
        <v>0</v>
      </c>
      <c r="D468" s="43">
        <f t="shared" si="143"/>
        <v>0</v>
      </c>
      <c r="E468" s="45">
        <f t="shared" si="144"/>
        <v>0</v>
      </c>
      <c r="F468" s="43">
        <f t="shared" si="145"/>
        <v>0</v>
      </c>
      <c r="G468" s="43">
        <f t="shared" si="146"/>
        <v>0</v>
      </c>
      <c r="H468" s="43">
        <f t="shared" si="147"/>
        <v>0</v>
      </c>
      <c r="I468" s="46">
        <f t="shared" si="148"/>
        <v>0</v>
      </c>
      <c r="J468" s="47">
        <f t="shared" si="149"/>
      </c>
      <c r="K468" s="43">
        <f t="shared" si="150"/>
        <v>0</v>
      </c>
      <c r="L468" s="43">
        <f t="shared" si="151"/>
        <v>0</v>
      </c>
      <c r="M468" s="43">
        <f t="shared" si="152"/>
        <v>0</v>
      </c>
      <c r="N468" s="43">
        <f t="shared" si="153"/>
        <v>0</v>
      </c>
      <c r="O468" s="43">
        <f t="shared" si="154"/>
        <v>0</v>
      </c>
      <c r="P468" s="43">
        <f t="shared" si="155"/>
        <v>0</v>
      </c>
      <c r="Q468" s="43">
        <f t="shared" si="156"/>
      </c>
      <c r="R468" s="43">
        <f t="shared" si="157"/>
        <v>0</v>
      </c>
      <c r="S468" s="43">
        <f t="shared" si="158"/>
        <v>0</v>
      </c>
      <c r="T468" s="43">
        <f t="shared" si="159"/>
        <v>0</v>
      </c>
      <c r="U468" s="43">
        <v>199</v>
      </c>
      <c r="V468" s="39" t="s">
        <v>940</v>
      </c>
      <c r="W468" s="50">
        <f>R19968461</f>
        <v>0</v>
      </c>
      <c r="X468" s="50">
        <f>R19968462</f>
        <v>0</v>
      </c>
      <c r="Y468" s="50">
        <f>R19968463</f>
        <v>0</v>
      </c>
      <c r="Z468" s="49">
        <f>R19968464</f>
        <v>0</v>
      </c>
    </row>
    <row r="469" spans="1:26" ht="12.75">
      <c r="A469" s="44">
        <f t="shared" si="140"/>
        <v>0</v>
      </c>
      <c r="B469" s="43">
        <f t="shared" si="141"/>
        <v>0</v>
      </c>
      <c r="C469" s="43">
        <f t="shared" si="142"/>
        <v>0</v>
      </c>
      <c r="D469" s="43">
        <f t="shared" si="143"/>
        <v>0</v>
      </c>
      <c r="E469" s="45">
        <f t="shared" si="144"/>
        <v>0</v>
      </c>
      <c r="F469" s="43">
        <f t="shared" si="145"/>
        <v>0</v>
      </c>
      <c r="G469" s="43">
        <f t="shared" si="146"/>
        <v>0</v>
      </c>
      <c r="H469" s="43">
        <f t="shared" si="147"/>
        <v>0</v>
      </c>
      <c r="I469" s="46">
        <f t="shared" si="148"/>
        <v>0</v>
      </c>
      <c r="J469" s="47">
        <f t="shared" si="149"/>
      </c>
      <c r="K469" s="43">
        <f t="shared" si="150"/>
        <v>0</v>
      </c>
      <c r="L469" s="43">
        <f t="shared" si="151"/>
        <v>0</v>
      </c>
      <c r="M469" s="43">
        <f t="shared" si="152"/>
        <v>0</v>
      </c>
      <c r="N469" s="43">
        <f t="shared" si="153"/>
        <v>0</v>
      </c>
      <c r="O469" s="43">
        <f t="shared" si="154"/>
        <v>0</v>
      </c>
      <c r="P469" s="43">
        <f t="shared" si="155"/>
        <v>0</v>
      </c>
      <c r="Q469" s="43">
        <f t="shared" si="156"/>
      </c>
      <c r="R469" s="43">
        <f t="shared" si="157"/>
        <v>0</v>
      </c>
      <c r="S469" s="43">
        <f t="shared" si="158"/>
        <v>0</v>
      </c>
      <c r="T469" s="43">
        <f t="shared" si="159"/>
        <v>0</v>
      </c>
      <c r="U469" s="43">
        <v>199</v>
      </c>
      <c r="V469" s="39" t="s">
        <v>942</v>
      </c>
      <c r="W469" s="50">
        <f>R19968481</f>
        <v>0</v>
      </c>
      <c r="X469" s="50">
        <f>R19968482</f>
        <v>0</v>
      </c>
      <c r="Y469" s="50">
        <f>R19968483</f>
        <v>0</v>
      </c>
      <c r="Z469" s="49">
        <f>R19968484</f>
        <v>0</v>
      </c>
    </row>
    <row r="470" spans="1:26" ht="12.75">
      <c r="A470" s="44">
        <f t="shared" si="140"/>
        <v>0</v>
      </c>
      <c r="B470" s="43">
        <f t="shared" si="141"/>
        <v>0</v>
      </c>
      <c r="C470" s="43">
        <f t="shared" si="142"/>
        <v>0</v>
      </c>
      <c r="D470" s="43">
        <f t="shared" si="143"/>
        <v>0</v>
      </c>
      <c r="E470" s="45">
        <f t="shared" si="144"/>
        <v>0</v>
      </c>
      <c r="F470" s="43">
        <f t="shared" si="145"/>
        <v>0</v>
      </c>
      <c r="G470" s="43">
        <f t="shared" si="146"/>
        <v>0</v>
      </c>
      <c r="H470" s="43">
        <f t="shared" si="147"/>
        <v>0</v>
      </c>
      <c r="I470" s="46">
        <f t="shared" si="148"/>
        <v>0</v>
      </c>
      <c r="J470" s="47">
        <f t="shared" si="149"/>
      </c>
      <c r="K470" s="43">
        <f t="shared" si="150"/>
        <v>0</v>
      </c>
      <c r="L470" s="43">
        <f t="shared" si="151"/>
        <v>0</v>
      </c>
      <c r="M470" s="43">
        <f t="shared" si="152"/>
        <v>0</v>
      </c>
      <c r="N470" s="43">
        <f t="shared" si="153"/>
        <v>0</v>
      </c>
      <c r="O470" s="43">
        <f t="shared" si="154"/>
        <v>0</v>
      </c>
      <c r="P470" s="43">
        <f t="shared" si="155"/>
        <v>0</v>
      </c>
      <c r="Q470" s="43">
        <f t="shared" si="156"/>
      </c>
      <c r="R470" s="43">
        <f t="shared" si="157"/>
        <v>0</v>
      </c>
      <c r="S470" s="43">
        <f t="shared" si="158"/>
        <v>0</v>
      </c>
      <c r="T470" s="43">
        <f t="shared" si="159"/>
        <v>0</v>
      </c>
      <c r="U470" s="43">
        <v>199</v>
      </c>
      <c r="V470" s="39" t="s">
        <v>944</v>
      </c>
      <c r="W470" s="50">
        <f>R19968501</f>
        <v>0</v>
      </c>
      <c r="X470" s="50">
        <f>R19968502</f>
        <v>0</v>
      </c>
      <c r="Y470" s="50">
        <f>R19968503</f>
        <v>0</v>
      </c>
      <c r="Z470" s="49">
        <f>R19968504</f>
        <v>0</v>
      </c>
    </row>
    <row r="471" spans="1:26" ht="12.75">
      <c r="A471" s="44">
        <f t="shared" si="140"/>
        <v>0</v>
      </c>
      <c r="B471" s="43">
        <f t="shared" si="141"/>
        <v>0</v>
      </c>
      <c r="C471" s="43">
        <f t="shared" si="142"/>
        <v>0</v>
      </c>
      <c r="D471" s="43">
        <f t="shared" si="143"/>
        <v>0</v>
      </c>
      <c r="E471" s="45">
        <f t="shared" si="144"/>
        <v>0</v>
      </c>
      <c r="F471" s="43">
        <f t="shared" si="145"/>
        <v>0</v>
      </c>
      <c r="G471" s="43">
        <f t="shared" si="146"/>
        <v>0</v>
      </c>
      <c r="H471" s="43">
        <f t="shared" si="147"/>
        <v>0</v>
      </c>
      <c r="I471" s="46">
        <f t="shared" si="148"/>
        <v>0</v>
      </c>
      <c r="J471" s="47">
        <f t="shared" si="149"/>
      </c>
      <c r="K471" s="43">
        <f t="shared" si="150"/>
        <v>0</v>
      </c>
      <c r="L471" s="43">
        <f t="shared" si="151"/>
        <v>0</v>
      </c>
      <c r="M471" s="43">
        <f t="shared" si="152"/>
        <v>0</v>
      </c>
      <c r="N471" s="43">
        <f t="shared" si="153"/>
        <v>0</v>
      </c>
      <c r="O471" s="43">
        <f t="shared" si="154"/>
        <v>0</v>
      </c>
      <c r="P471" s="43">
        <f t="shared" si="155"/>
        <v>0</v>
      </c>
      <c r="Q471" s="43">
        <f t="shared" si="156"/>
      </c>
      <c r="R471" s="43">
        <f t="shared" si="157"/>
        <v>0</v>
      </c>
      <c r="S471" s="43">
        <f t="shared" si="158"/>
        <v>0</v>
      </c>
      <c r="T471" s="43">
        <f t="shared" si="159"/>
        <v>0</v>
      </c>
      <c r="U471" s="43">
        <v>199</v>
      </c>
      <c r="V471" s="39" t="s">
        <v>946</v>
      </c>
      <c r="W471" s="50">
        <f>R19968521</f>
        <v>0</v>
      </c>
      <c r="X471" s="50">
        <f>R19968522</f>
        <v>0</v>
      </c>
      <c r="Y471" s="50">
        <f>R19968523</f>
        <v>0</v>
      </c>
      <c r="Z471" s="49">
        <f>R19968524</f>
        <v>0</v>
      </c>
    </row>
    <row r="472" spans="1:26" ht="12.75">
      <c r="A472" s="44">
        <f t="shared" si="140"/>
        <v>0</v>
      </c>
      <c r="B472" s="43">
        <f t="shared" si="141"/>
        <v>0</v>
      </c>
      <c r="C472" s="43">
        <f t="shared" si="142"/>
        <v>0</v>
      </c>
      <c r="D472" s="43">
        <f t="shared" si="143"/>
        <v>0</v>
      </c>
      <c r="E472" s="45">
        <f t="shared" si="144"/>
        <v>0</v>
      </c>
      <c r="F472" s="43">
        <f t="shared" si="145"/>
        <v>0</v>
      </c>
      <c r="G472" s="43">
        <f t="shared" si="146"/>
        <v>0</v>
      </c>
      <c r="H472" s="43">
        <f t="shared" si="147"/>
        <v>0</v>
      </c>
      <c r="I472" s="46">
        <f t="shared" si="148"/>
        <v>0</v>
      </c>
      <c r="J472" s="47">
        <f t="shared" si="149"/>
      </c>
      <c r="K472" s="43">
        <f t="shared" si="150"/>
        <v>0</v>
      </c>
      <c r="L472" s="43">
        <f t="shared" si="151"/>
        <v>0</v>
      </c>
      <c r="M472" s="43">
        <f t="shared" si="152"/>
        <v>0</v>
      </c>
      <c r="N472" s="43">
        <f t="shared" si="153"/>
        <v>0</v>
      </c>
      <c r="O472" s="43">
        <f t="shared" si="154"/>
        <v>0</v>
      </c>
      <c r="P472" s="43">
        <f t="shared" si="155"/>
        <v>0</v>
      </c>
      <c r="Q472" s="43">
        <f t="shared" si="156"/>
      </c>
      <c r="R472" s="43">
        <f t="shared" si="157"/>
        <v>0</v>
      </c>
      <c r="S472" s="43">
        <f t="shared" si="158"/>
        <v>0</v>
      </c>
      <c r="T472" s="43">
        <f t="shared" si="159"/>
        <v>0</v>
      </c>
      <c r="U472" s="43">
        <v>199</v>
      </c>
      <c r="V472" s="39" t="s">
        <v>947</v>
      </c>
      <c r="W472" s="48">
        <f>R19968991</f>
        <v>0</v>
      </c>
      <c r="X472" s="48">
        <f>R19968992</f>
        <v>0</v>
      </c>
      <c r="Y472" s="48">
        <f>R19968993</f>
        <v>0</v>
      </c>
      <c r="Z472" s="49">
        <f>R19968994</f>
        <v>0</v>
      </c>
    </row>
    <row r="473" spans="1:26" ht="12.75">
      <c r="A473" s="44">
        <f t="shared" si="140"/>
        <v>0</v>
      </c>
      <c r="B473" s="43">
        <f t="shared" si="141"/>
        <v>0</v>
      </c>
      <c r="C473" s="43">
        <f t="shared" si="142"/>
        <v>0</v>
      </c>
      <c r="D473" s="43">
        <f t="shared" si="143"/>
        <v>0</v>
      </c>
      <c r="E473" s="45">
        <f t="shared" si="144"/>
        <v>0</v>
      </c>
      <c r="F473" s="43">
        <f t="shared" si="145"/>
        <v>0</v>
      </c>
      <c r="G473" s="43">
        <f t="shared" si="146"/>
        <v>0</v>
      </c>
      <c r="H473" s="43">
        <f t="shared" si="147"/>
        <v>0</v>
      </c>
      <c r="I473" s="46">
        <f t="shared" si="148"/>
        <v>0</v>
      </c>
      <c r="J473" s="47">
        <f t="shared" si="149"/>
      </c>
      <c r="K473" s="43">
        <f t="shared" si="150"/>
        <v>0</v>
      </c>
      <c r="L473" s="43">
        <f t="shared" si="151"/>
        <v>0</v>
      </c>
      <c r="M473" s="43">
        <f t="shared" si="152"/>
        <v>0</v>
      </c>
      <c r="N473" s="43">
        <f t="shared" si="153"/>
        <v>0</v>
      </c>
      <c r="O473" s="43">
        <f t="shared" si="154"/>
        <v>0</v>
      </c>
      <c r="P473" s="43">
        <f t="shared" si="155"/>
        <v>0</v>
      </c>
      <c r="Q473" s="43">
        <f t="shared" si="156"/>
      </c>
      <c r="R473" s="43">
        <f t="shared" si="157"/>
        <v>0</v>
      </c>
      <c r="S473" s="43">
        <f t="shared" si="158"/>
        <v>0</v>
      </c>
      <c r="T473" s="43">
        <f t="shared" si="159"/>
        <v>0</v>
      </c>
      <c r="U473" s="43">
        <v>199</v>
      </c>
      <c r="V473" s="39" t="s">
        <v>949</v>
      </c>
      <c r="W473" s="50">
        <f>R19971501</f>
        <v>0</v>
      </c>
      <c r="X473" s="50">
        <f>R19971502</f>
        <v>0</v>
      </c>
      <c r="Y473" s="48" t="str">
        <f>R19971503</f>
        <v>x</v>
      </c>
      <c r="Z473" s="49">
        <f>R19971504</f>
        <v>0</v>
      </c>
    </row>
    <row r="474" spans="1:26" ht="12.75">
      <c r="A474" s="44">
        <f t="shared" si="140"/>
        <v>0</v>
      </c>
      <c r="B474" s="43">
        <f t="shared" si="141"/>
        <v>0</v>
      </c>
      <c r="C474" s="43">
        <f t="shared" si="142"/>
        <v>0</v>
      </c>
      <c r="D474" s="43">
        <f t="shared" si="143"/>
        <v>0</v>
      </c>
      <c r="E474" s="45">
        <f t="shared" si="144"/>
        <v>0</v>
      </c>
      <c r="F474" s="43">
        <f t="shared" si="145"/>
        <v>0</v>
      </c>
      <c r="G474" s="43">
        <f t="shared" si="146"/>
        <v>0</v>
      </c>
      <c r="H474" s="43">
        <f t="shared" si="147"/>
        <v>0</v>
      </c>
      <c r="I474" s="46">
        <f t="shared" si="148"/>
        <v>0</v>
      </c>
      <c r="J474" s="47">
        <f t="shared" si="149"/>
      </c>
      <c r="K474" s="43">
        <f t="shared" si="150"/>
        <v>0</v>
      </c>
      <c r="L474" s="43">
        <f t="shared" si="151"/>
        <v>0</v>
      </c>
      <c r="M474" s="43">
        <f t="shared" si="152"/>
        <v>0</v>
      </c>
      <c r="N474" s="43">
        <f t="shared" si="153"/>
        <v>0</v>
      </c>
      <c r="O474" s="43">
        <f t="shared" si="154"/>
        <v>0</v>
      </c>
      <c r="P474" s="43">
        <f t="shared" si="155"/>
        <v>0</v>
      </c>
      <c r="Q474" s="43">
        <f t="shared" si="156"/>
      </c>
      <c r="R474" s="43">
        <f t="shared" si="157"/>
        <v>0</v>
      </c>
      <c r="S474" s="43">
        <f t="shared" si="158"/>
        <v>0</v>
      </c>
      <c r="T474" s="43">
        <f t="shared" si="159"/>
        <v>0</v>
      </c>
      <c r="U474" s="43">
        <v>199</v>
      </c>
      <c r="V474" s="39" t="s">
        <v>951</v>
      </c>
      <c r="W474" s="50">
        <f>R19971511</f>
        <v>0</v>
      </c>
      <c r="X474" s="50">
        <f>R19971512</f>
        <v>0</v>
      </c>
      <c r="Y474" s="48" t="str">
        <f>R19971513</f>
        <v>x</v>
      </c>
      <c r="Z474" s="49">
        <f>R19971514</f>
        <v>0</v>
      </c>
    </row>
    <row r="475" spans="1:26" ht="12.75">
      <c r="A475" s="44">
        <f t="shared" si="140"/>
        <v>0</v>
      </c>
      <c r="B475" s="43">
        <f t="shared" si="141"/>
        <v>0</v>
      </c>
      <c r="C475" s="43">
        <f t="shared" si="142"/>
        <v>0</v>
      </c>
      <c r="D475" s="43">
        <f t="shared" si="143"/>
        <v>0</v>
      </c>
      <c r="E475" s="45">
        <f t="shared" si="144"/>
        <v>0</v>
      </c>
      <c r="F475" s="43">
        <f t="shared" si="145"/>
        <v>0</v>
      </c>
      <c r="G475" s="43">
        <f t="shared" si="146"/>
        <v>0</v>
      </c>
      <c r="H475" s="43">
        <f t="shared" si="147"/>
        <v>0</v>
      </c>
      <c r="I475" s="46">
        <f t="shared" si="148"/>
        <v>0</v>
      </c>
      <c r="J475" s="47">
        <f t="shared" si="149"/>
      </c>
      <c r="K475" s="43">
        <f t="shared" si="150"/>
        <v>0</v>
      </c>
      <c r="L475" s="43">
        <f t="shared" si="151"/>
        <v>0</v>
      </c>
      <c r="M475" s="43">
        <f t="shared" si="152"/>
        <v>0</v>
      </c>
      <c r="N475" s="43">
        <f t="shared" si="153"/>
        <v>0</v>
      </c>
      <c r="O475" s="43">
        <f t="shared" si="154"/>
        <v>0</v>
      </c>
      <c r="P475" s="43">
        <f t="shared" si="155"/>
        <v>0</v>
      </c>
      <c r="Q475" s="43">
        <f t="shared" si="156"/>
      </c>
      <c r="R475" s="43">
        <f t="shared" si="157"/>
        <v>0</v>
      </c>
      <c r="S475" s="43">
        <f t="shared" si="158"/>
        <v>0</v>
      </c>
      <c r="T475" s="43">
        <f t="shared" si="159"/>
        <v>0</v>
      </c>
      <c r="U475" s="43">
        <v>199</v>
      </c>
      <c r="V475" s="39" t="s">
        <v>953</v>
      </c>
      <c r="W475" s="50">
        <f>R19971521</f>
        <v>0</v>
      </c>
      <c r="X475" s="50">
        <f>R19971522</f>
        <v>0</v>
      </c>
      <c r="Y475" s="48" t="str">
        <f>R19971523</f>
        <v>x</v>
      </c>
      <c r="Z475" s="49">
        <f>R19971524</f>
        <v>0</v>
      </c>
    </row>
    <row r="476" spans="1:26" ht="12.75">
      <c r="A476" s="44">
        <f t="shared" si="140"/>
        <v>0</v>
      </c>
      <c r="B476" s="43">
        <f t="shared" si="141"/>
        <v>0</v>
      </c>
      <c r="C476" s="43">
        <f t="shared" si="142"/>
        <v>0</v>
      </c>
      <c r="D476" s="43">
        <f t="shared" si="143"/>
        <v>0</v>
      </c>
      <c r="E476" s="45">
        <f t="shared" si="144"/>
        <v>0</v>
      </c>
      <c r="F476" s="43">
        <f t="shared" si="145"/>
        <v>0</v>
      </c>
      <c r="G476" s="43">
        <f t="shared" si="146"/>
        <v>0</v>
      </c>
      <c r="H476" s="43">
        <f t="shared" si="147"/>
        <v>0</v>
      </c>
      <c r="I476" s="46">
        <f t="shared" si="148"/>
        <v>0</v>
      </c>
      <c r="J476" s="47">
        <f t="shared" si="149"/>
      </c>
      <c r="K476" s="43">
        <f t="shared" si="150"/>
        <v>0</v>
      </c>
      <c r="L476" s="43">
        <f t="shared" si="151"/>
        <v>0</v>
      </c>
      <c r="M476" s="43">
        <f t="shared" si="152"/>
        <v>0</v>
      </c>
      <c r="N476" s="43">
        <f t="shared" si="153"/>
        <v>0</v>
      </c>
      <c r="O476" s="43">
        <f t="shared" si="154"/>
        <v>0</v>
      </c>
      <c r="P476" s="43">
        <f t="shared" si="155"/>
        <v>0</v>
      </c>
      <c r="Q476" s="43">
        <f t="shared" si="156"/>
      </c>
      <c r="R476" s="43">
        <f t="shared" si="157"/>
        <v>0</v>
      </c>
      <c r="S476" s="43">
        <f t="shared" si="158"/>
        <v>0</v>
      </c>
      <c r="T476" s="43">
        <f t="shared" si="159"/>
        <v>0</v>
      </c>
      <c r="U476" s="43">
        <v>199</v>
      </c>
      <c r="V476" s="39" t="s">
        <v>955</v>
      </c>
      <c r="W476" s="50">
        <f>R19971601</f>
        <v>0</v>
      </c>
      <c r="X476" s="50">
        <f>R19971602</f>
        <v>0</v>
      </c>
      <c r="Y476" s="48" t="str">
        <f>R19971603</f>
        <v>x</v>
      </c>
      <c r="Z476" s="49">
        <f>R19971604</f>
        <v>0</v>
      </c>
    </row>
    <row r="477" spans="1:26" ht="12.75">
      <c r="A477" s="44">
        <f t="shared" si="140"/>
        <v>0</v>
      </c>
      <c r="B477" s="43">
        <f t="shared" si="141"/>
        <v>0</v>
      </c>
      <c r="C477" s="43">
        <f t="shared" si="142"/>
        <v>0</v>
      </c>
      <c r="D477" s="43">
        <f t="shared" si="143"/>
        <v>0</v>
      </c>
      <c r="E477" s="45">
        <f t="shared" si="144"/>
        <v>0</v>
      </c>
      <c r="F477" s="43">
        <f t="shared" si="145"/>
        <v>0</v>
      </c>
      <c r="G477" s="43">
        <f t="shared" si="146"/>
        <v>0</v>
      </c>
      <c r="H477" s="43">
        <f t="shared" si="147"/>
        <v>0</v>
      </c>
      <c r="I477" s="46">
        <f t="shared" si="148"/>
        <v>0</v>
      </c>
      <c r="J477" s="47">
        <f t="shared" si="149"/>
      </c>
      <c r="K477" s="43">
        <f t="shared" si="150"/>
        <v>0</v>
      </c>
      <c r="L477" s="43">
        <f t="shared" si="151"/>
        <v>0</v>
      </c>
      <c r="M477" s="43">
        <f t="shared" si="152"/>
        <v>0</v>
      </c>
      <c r="N477" s="43">
        <f t="shared" si="153"/>
        <v>0</v>
      </c>
      <c r="O477" s="43">
        <f t="shared" si="154"/>
        <v>0</v>
      </c>
      <c r="P477" s="43">
        <f t="shared" si="155"/>
        <v>0</v>
      </c>
      <c r="Q477" s="43">
        <f t="shared" si="156"/>
      </c>
      <c r="R477" s="43">
        <f t="shared" si="157"/>
        <v>0</v>
      </c>
      <c r="S477" s="43">
        <f t="shared" si="158"/>
        <v>0</v>
      </c>
      <c r="T477" s="43">
        <f t="shared" si="159"/>
        <v>0</v>
      </c>
      <c r="U477" s="43">
        <v>199</v>
      </c>
      <c r="V477" s="39" t="s">
        <v>957</v>
      </c>
      <c r="W477" s="50">
        <f>R19971651</f>
        <v>0</v>
      </c>
      <c r="X477" s="50">
        <f>R19971652</f>
        <v>0</v>
      </c>
      <c r="Y477" s="48" t="str">
        <f>R19971653</f>
        <v>x</v>
      </c>
      <c r="Z477" s="49">
        <f>R19971654</f>
        <v>0</v>
      </c>
    </row>
    <row r="478" spans="1:26" ht="12.75">
      <c r="A478" s="44">
        <f t="shared" si="140"/>
        <v>0</v>
      </c>
      <c r="B478" s="43">
        <f t="shared" si="141"/>
        <v>0</v>
      </c>
      <c r="C478" s="43">
        <f t="shared" si="142"/>
        <v>0</v>
      </c>
      <c r="D478" s="43">
        <f t="shared" si="143"/>
        <v>0</v>
      </c>
      <c r="E478" s="45">
        <f t="shared" si="144"/>
        <v>0</v>
      </c>
      <c r="F478" s="43">
        <f t="shared" si="145"/>
        <v>0</v>
      </c>
      <c r="G478" s="43">
        <f t="shared" si="146"/>
        <v>0</v>
      </c>
      <c r="H478" s="43">
        <f t="shared" si="147"/>
        <v>0</v>
      </c>
      <c r="I478" s="46">
        <f t="shared" si="148"/>
        <v>0</v>
      </c>
      <c r="J478" s="47">
        <f t="shared" si="149"/>
      </c>
      <c r="K478" s="43">
        <f t="shared" si="150"/>
        <v>0</v>
      </c>
      <c r="L478" s="43">
        <f t="shared" si="151"/>
        <v>0</v>
      </c>
      <c r="M478" s="43">
        <f t="shared" si="152"/>
        <v>0</v>
      </c>
      <c r="N478" s="43">
        <f t="shared" si="153"/>
        <v>0</v>
      </c>
      <c r="O478" s="43">
        <f t="shared" si="154"/>
        <v>0</v>
      </c>
      <c r="P478" s="43">
        <f t="shared" si="155"/>
        <v>0</v>
      </c>
      <c r="Q478" s="43">
        <f t="shared" si="156"/>
      </c>
      <c r="R478" s="43">
        <f t="shared" si="157"/>
        <v>0</v>
      </c>
      <c r="S478" s="43">
        <f t="shared" si="158"/>
        <v>0</v>
      </c>
      <c r="T478" s="43">
        <f t="shared" si="159"/>
        <v>0</v>
      </c>
      <c r="U478" s="43">
        <v>199</v>
      </c>
      <c r="V478" s="39" t="s">
        <v>959</v>
      </c>
      <c r="W478" s="50">
        <f>R19971701</f>
        <v>0</v>
      </c>
      <c r="X478" s="50">
        <f>R19971702</f>
        <v>0</v>
      </c>
      <c r="Y478" s="48" t="str">
        <f>R19971703</f>
        <v>x</v>
      </c>
      <c r="Z478" s="49">
        <f>R19971704</f>
        <v>0</v>
      </c>
    </row>
    <row r="479" spans="1:26" ht="12.75">
      <c r="A479" s="44">
        <f t="shared" si="140"/>
        <v>0</v>
      </c>
      <c r="B479" s="43">
        <f t="shared" si="141"/>
        <v>0</v>
      </c>
      <c r="C479" s="43">
        <f t="shared" si="142"/>
        <v>0</v>
      </c>
      <c r="D479" s="43">
        <f t="shared" si="143"/>
        <v>0</v>
      </c>
      <c r="E479" s="45">
        <f t="shared" si="144"/>
        <v>0</v>
      </c>
      <c r="F479" s="43">
        <f t="shared" si="145"/>
        <v>0</v>
      </c>
      <c r="G479" s="43">
        <f t="shared" si="146"/>
        <v>0</v>
      </c>
      <c r="H479" s="43">
        <f t="shared" si="147"/>
        <v>0</v>
      </c>
      <c r="I479" s="46">
        <f t="shared" si="148"/>
        <v>0</v>
      </c>
      <c r="J479" s="47">
        <f t="shared" si="149"/>
      </c>
      <c r="K479" s="43">
        <f t="shared" si="150"/>
        <v>0</v>
      </c>
      <c r="L479" s="43">
        <f t="shared" si="151"/>
        <v>0</v>
      </c>
      <c r="M479" s="43">
        <f t="shared" si="152"/>
        <v>0</v>
      </c>
      <c r="N479" s="43">
        <f t="shared" si="153"/>
        <v>0</v>
      </c>
      <c r="O479" s="43">
        <f t="shared" si="154"/>
        <v>0</v>
      </c>
      <c r="P479" s="43">
        <f t="shared" si="155"/>
        <v>0</v>
      </c>
      <c r="Q479" s="43">
        <f t="shared" si="156"/>
      </c>
      <c r="R479" s="43">
        <f t="shared" si="157"/>
        <v>0</v>
      </c>
      <c r="S479" s="43">
        <f t="shared" si="158"/>
        <v>0</v>
      </c>
      <c r="T479" s="43">
        <f t="shared" si="159"/>
        <v>0</v>
      </c>
      <c r="U479" s="43">
        <v>199</v>
      </c>
      <c r="V479" s="39" t="s">
        <v>961</v>
      </c>
      <c r="W479" s="50">
        <f>R19971751</f>
        <v>0</v>
      </c>
      <c r="X479" s="50">
        <f>R19971752</f>
        <v>0</v>
      </c>
      <c r="Y479" s="48" t="str">
        <f>R19971753</f>
        <v>x</v>
      </c>
      <c r="Z479" s="49">
        <f>R19971754</f>
        <v>0</v>
      </c>
    </row>
    <row r="480" spans="1:26" ht="12.75">
      <c r="A480" s="44">
        <f t="shared" si="140"/>
        <v>0</v>
      </c>
      <c r="B480" s="43">
        <f t="shared" si="141"/>
        <v>0</v>
      </c>
      <c r="C480" s="43">
        <f t="shared" si="142"/>
        <v>0</v>
      </c>
      <c r="D480" s="43">
        <f t="shared" si="143"/>
        <v>0</v>
      </c>
      <c r="E480" s="45">
        <f t="shared" si="144"/>
        <v>0</v>
      </c>
      <c r="F480" s="43">
        <f t="shared" si="145"/>
        <v>0</v>
      </c>
      <c r="G480" s="43">
        <f t="shared" si="146"/>
        <v>0</v>
      </c>
      <c r="H480" s="43">
        <f t="shared" si="147"/>
        <v>0</v>
      </c>
      <c r="I480" s="46">
        <f t="shared" si="148"/>
        <v>0</v>
      </c>
      <c r="J480" s="47">
        <f t="shared" si="149"/>
      </c>
      <c r="K480" s="43">
        <f t="shared" si="150"/>
        <v>0</v>
      </c>
      <c r="L480" s="43">
        <f t="shared" si="151"/>
        <v>0</v>
      </c>
      <c r="M480" s="43">
        <f t="shared" si="152"/>
        <v>0</v>
      </c>
      <c r="N480" s="43">
        <f t="shared" si="153"/>
        <v>0</v>
      </c>
      <c r="O480" s="43">
        <f t="shared" si="154"/>
        <v>0</v>
      </c>
      <c r="P480" s="43">
        <f t="shared" si="155"/>
        <v>0</v>
      </c>
      <c r="Q480" s="43">
        <f t="shared" si="156"/>
      </c>
      <c r="R480" s="43">
        <f t="shared" si="157"/>
        <v>0</v>
      </c>
      <c r="S480" s="43">
        <f t="shared" si="158"/>
        <v>0</v>
      </c>
      <c r="T480" s="43">
        <f t="shared" si="159"/>
        <v>0</v>
      </c>
      <c r="U480" s="43">
        <v>199</v>
      </c>
      <c r="V480" s="39" t="s">
        <v>963</v>
      </c>
      <c r="W480" s="50">
        <f>R19971761</f>
        <v>0</v>
      </c>
      <c r="X480" s="50">
        <f>R19971762</f>
        <v>0</v>
      </c>
      <c r="Y480" s="48" t="str">
        <f>R19971763</f>
        <v>x</v>
      </c>
      <c r="Z480" s="49">
        <f>R19971764</f>
        <v>0</v>
      </c>
    </row>
    <row r="481" spans="1:26" ht="12.75">
      <c r="A481" s="44">
        <f t="shared" si="140"/>
        <v>0</v>
      </c>
      <c r="B481" s="43">
        <f t="shared" si="141"/>
        <v>0</v>
      </c>
      <c r="C481" s="43">
        <f t="shared" si="142"/>
        <v>0</v>
      </c>
      <c r="D481" s="43">
        <f t="shared" si="143"/>
        <v>0</v>
      </c>
      <c r="E481" s="45">
        <f t="shared" si="144"/>
        <v>0</v>
      </c>
      <c r="F481" s="43">
        <f t="shared" si="145"/>
        <v>0</v>
      </c>
      <c r="G481" s="43">
        <f t="shared" si="146"/>
        <v>0</v>
      </c>
      <c r="H481" s="43">
        <f t="shared" si="147"/>
        <v>0</v>
      </c>
      <c r="I481" s="46">
        <f t="shared" si="148"/>
        <v>0</v>
      </c>
      <c r="J481" s="47">
        <f t="shared" si="149"/>
      </c>
      <c r="K481" s="43">
        <f t="shared" si="150"/>
        <v>0</v>
      </c>
      <c r="L481" s="43">
        <f t="shared" si="151"/>
        <v>0</v>
      </c>
      <c r="M481" s="43">
        <f t="shared" si="152"/>
        <v>0</v>
      </c>
      <c r="N481" s="43">
        <f t="shared" si="153"/>
        <v>0</v>
      </c>
      <c r="O481" s="43">
        <f t="shared" si="154"/>
        <v>0</v>
      </c>
      <c r="P481" s="43">
        <f t="shared" si="155"/>
        <v>0</v>
      </c>
      <c r="Q481" s="43">
        <f t="shared" si="156"/>
      </c>
      <c r="R481" s="43">
        <f t="shared" si="157"/>
        <v>0</v>
      </c>
      <c r="S481" s="43">
        <f t="shared" si="158"/>
        <v>0</v>
      </c>
      <c r="T481" s="43">
        <f t="shared" si="159"/>
        <v>0</v>
      </c>
      <c r="U481" s="43">
        <v>199</v>
      </c>
      <c r="V481" s="39" t="s">
        <v>965</v>
      </c>
      <c r="W481" s="50">
        <f>R19971771</f>
        <v>0</v>
      </c>
      <c r="X481" s="50">
        <f>R19971772</f>
        <v>0</v>
      </c>
      <c r="Y481" s="48" t="str">
        <f>R19971773</f>
        <v>x</v>
      </c>
      <c r="Z481" s="49">
        <f>R19971774</f>
        <v>0</v>
      </c>
    </row>
    <row r="482" spans="1:26" ht="12.75">
      <c r="A482" s="44">
        <f t="shared" si="140"/>
        <v>0</v>
      </c>
      <c r="B482" s="43">
        <f t="shared" si="141"/>
        <v>0</v>
      </c>
      <c r="C482" s="43">
        <f t="shared" si="142"/>
        <v>0</v>
      </c>
      <c r="D482" s="43">
        <f t="shared" si="143"/>
        <v>0</v>
      </c>
      <c r="E482" s="45">
        <f t="shared" si="144"/>
        <v>0</v>
      </c>
      <c r="F482" s="43">
        <f t="shared" si="145"/>
        <v>0</v>
      </c>
      <c r="G482" s="43">
        <f t="shared" si="146"/>
        <v>0</v>
      </c>
      <c r="H482" s="43">
        <f t="shared" si="147"/>
        <v>0</v>
      </c>
      <c r="I482" s="46">
        <f t="shared" si="148"/>
        <v>0</v>
      </c>
      <c r="J482" s="47">
        <f t="shared" si="149"/>
      </c>
      <c r="K482" s="43">
        <f t="shared" si="150"/>
        <v>0</v>
      </c>
      <c r="L482" s="43">
        <f t="shared" si="151"/>
        <v>0</v>
      </c>
      <c r="M482" s="43">
        <f t="shared" si="152"/>
        <v>0</v>
      </c>
      <c r="N482" s="43">
        <f t="shared" si="153"/>
        <v>0</v>
      </c>
      <c r="O482" s="43">
        <f t="shared" si="154"/>
        <v>0</v>
      </c>
      <c r="P482" s="43">
        <f t="shared" si="155"/>
        <v>0</v>
      </c>
      <c r="Q482" s="43">
        <f t="shared" si="156"/>
      </c>
      <c r="R482" s="43">
        <f t="shared" si="157"/>
        <v>0</v>
      </c>
      <c r="S482" s="43">
        <f t="shared" si="158"/>
        <v>0</v>
      </c>
      <c r="T482" s="43">
        <f t="shared" si="159"/>
        <v>0</v>
      </c>
      <c r="U482" s="43">
        <v>199</v>
      </c>
      <c r="V482" s="39" t="s">
        <v>967</v>
      </c>
      <c r="W482" s="50">
        <f>R19971801</f>
        <v>0</v>
      </c>
      <c r="X482" s="50">
        <f>R19971802</f>
        <v>0</v>
      </c>
      <c r="Y482" s="48" t="str">
        <f>R19971803</f>
        <v>x</v>
      </c>
      <c r="Z482" s="49">
        <f>R19971804</f>
        <v>0</v>
      </c>
    </row>
    <row r="483" spans="1:26" ht="12.75">
      <c r="A483" s="44">
        <f t="shared" si="140"/>
        <v>0</v>
      </c>
      <c r="B483" s="43">
        <f t="shared" si="141"/>
        <v>0</v>
      </c>
      <c r="C483" s="43">
        <f t="shared" si="142"/>
        <v>0</v>
      </c>
      <c r="D483" s="43">
        <f t="shared" si="143"/>
        <v>0</v>
      </c>
      <c r="E483" s="45">
        <f t="shared" si="144"/>
        <v>0</v>
      </c>
      <c r="F483" s="43">
        <f t="shared" si="145"/>
        <v>0</v>
      </c>
      <c r="G483" s="43">
        <f t="shared" si="146"/>
        <v>0</v>
      </c>
      <c r="H483" s="43">
        <f t="shared" si="147"/>
        <v>0</v>
      </c>
      <c r="I483" s="46">
        <f t="shared" si="148"/>
        <v>0</v>
      </c>
      <c r="J483" s="47">
        <f t="shared" si="149"/>
      </c>
      <c r="K483" s="43">
        <f t="shared" si="150"/>
        <v>0</v>
      </c>
      <c r="L483" s="43">
        <f t="shared" si="151"/>
        <v>0</v>
      </c>
      <c r="M483" s="43">
        <f t="shared" si="152"/>
        <v>0</v>
      </c>
      <c r="N483" s="43">
        <f t="shared" si="153"/>
        <v>0</v>
      </c>
      <c r="O483" s="43">
        <f t="shared" si="154"/>
        <v>0</v>
      </c>
      <c r="P483" s="43">
        <f t="shared" si="155"/>
        <v>0</v>
      </c>
      <c r="Q483" s="43">
        <f t="shared" si="156"/>
      </c>
      <c r="R483" s="43">
        <f t="shared" si="157"/>
        <v>0</v>
      </c>
      <c r="S483" s="43">
        <f t="shared" si="158"/>
        <v>0</v>
      </c>
      <c r="T483" s="43">
        <f t="shared" si="159"/>
        <v>0</v>
      </c>
      <c r="U483" s="43">
        <v>199</v>
      </c>
      <c r="V483" s="39" t="s">
        <v>969</v>
      </c>
      <c r="W483" s="50">
        <f>R19971811</f>
        <v>0</v>
      </c>
      <c r="X483" s="50">
        <f>R19971812</f>
        <v>0</v>
      </c>
      <c r="Y483" s="48" t="str">
        <f>R19971813</f>
        <v>x</v>
      </c>
      <c r="Z483" s="49">
        <f>R19971814</f>
        <v>0</v>
      </c>
    </row>
    <row r="484" spans="1:26" ht="12.75">
      <c r="A484" s="44">
        <f t="shared" si="140"/>
        <v>0</v>
      </c>
      <c r="B484" s="43">
        <f t="shared" si="141"/>
        <v>0</v>
      </c>
      <c r="C484" s="43">
        <f t="shared" si="142"/>
        <v>0</v>
      </c>
      <c r="D484" s="43">
        <f t="shared" si="143"/>
        <v>0</v>
      </c>
      <c r="E484" s="45">
        <f t="shared" si="144"/>
        <v>0</v>
      </c>
      <c r="F484" s="43">
        <f t="shared" si="145"/>
        <v>0</v>
      </c>
      <c r="G484" s="43">
        <f t="shared" si="146"/>
        <v>0</v>
      </c>
      <c r="H484" s="43">
        <f t="shared" si="147"/>
        <v>0</v>
      </c>
      <c r="I484" s="46">
        <f t="shared" si="148"/>
        <v>0</v>
      </c>
      <c r="J484" s="47">
        <f t="shared" si="149"/>
      </c>
      <c r="K484" s="43">
        <f t="shared" si="150"/>
        <v>0</v>
      </c>
      <c r="L484" s="43">
        <f t="shared" si="151"/>
        <v>0</v>
      </c>
      <c r="M484" s="43">
        <f t="shared" si="152"/>
        <v>0</v>
      </c>
      <c r="N484" s="43">
        <f t="shared" si="153"/>
        <v>0</v>
      </c>
      <c r="O484" s="43">
        <f t="shared" si="154"/>
        <v>0</v>
      </c>
      <c r="P484" s="43">
        <f t="shared" si="155"/>
        <v>0</v>
      </c>
      <c r="Q484" s="43">
        <f t="shared" si="156"/>
      </c>
      <c r="R484" s="43">
        <f t="shared" si="157"/>
        <v>0</v>
      </c>
      <c r="S484" s="43">
        <f t="shared" si="158"/>
        <v>0</v>
      </c>
      <c r="T484" s="43">
        <f t="shared" si="159"/>
        <v>0</v>
      </c>
      <c r="U484" s="43">
        <v>199</v>
      </c>
      <c r="V484" s="39" t="s">
        <v>972</v>
      </c>
      <c r="W484" s="50">
        <f>R19971821</f>
        <v>0</v>
      </c>
      <c r="X484" s="50">
        <f>R19971822</f>
        <v>0</v>
      </c>
      <c r="Y484" s="48" t="str">
        <f>R19971823</f>
        <v>x</v>
      </c>
      <c r="Z484" s="49">
        <f>R19971824</f>
        <v>0</v>
      </c>
    </row>
    <row r="485" spans="1:26" ht="12.75">
      <c r="A485" s="44">
        <f t="shared" si="140"/>
        <v>0</v>
      </c>
      <c r="B485" s="43">
        <f t="shared" si="141"/>
        <v>0</v>
      </c>
      <c r="C485" s="43">
        <f t="shared" si="142"/>
        <v>0</v>
      </c>
      <c r="D485" s="43">
        <f t="shared" si="143"/>
        <v>0</v>
      </c>
      <c r="E485" s="45">
        <f t="shared" si="144"/>
        <v>0</v>
      </c>
      <c r="F485" s="43">
        <f t="shared" si="145"/>
        <v>0</v>
      </c>
      <c r="G485" s="43">
        <f t="shared" si="146"/>
        <v>0</v>
      </c>
      <c r="H485" s="43">
        <f t="shared" si="147"/>
        <v>0</v>
      </c>
      <c r="I485" s="46">
        <f t="shared" si="148"/>
        <v>0</v>
      </c>
      <c r="J485" s="47">
        <f t="shared" si="149"/>
      </c>
      <c r="K485" s="43">
        <f t="shared" si="150"/>
        <v>0</v>
      </c>
      <c r="L485" s="43">
        <f t="shared" si="151"/>
        <v>0</v>
      </c>
      <c r="M485" s="43">
        <f t="shared" si="152"/>
        <v>0</v>
      </c>
      <c r="N485" s="43">
        <f t="shared" si="153"/>
        <v>0</v>
      </c>
      <c r="O485" s="43">
        <f t="shared" si="154"/>
        <v>0</v>
      </c>
      <c r="P485" s="43">
        <f t="shared" si="155"/>
        <v>0</v>
      </c>
      <c r="Q485" s="43">
        <f t="shared" si="156"/>
      </c>
      <c r="R485" s="43">
        <f t="shared" si="157"/>
        <v>0</v>
      </c>
      <c r="S485" s="43">
        <f t="shared" si="158"/>
        <v>0</v>
      </c>
      <c r="T485" s="43">
        <f t="shared" si="159"/>
        <v>0</v>
      </c>
      <c r="U485" s="43">
        <v>199</v>
      </c>
      <c r="V485" s="39" t="s">
        <v>974</v>
      </c>
      <c r="W485" s="50">
        <f>R19971831</f>
        <v>0</v>
      </c>
      <c r="X485" s="50">
        <f>R19971832</f>
        <v>0</v>
      </c>
      <c r="Y485" s="50">
        <f>R19971833</f>
        <v>0</v>
      </c>
      <c r="Z485" s="49">
        <f>R19971834</f>
        <v>0</v>
      </c>
    </row>
    <row r="486" spans="1:26" ht="12.75">
      <c r="A486" s="44">
        <f t="shared" si="140"/>
        <v>0</v>
      </c>
      <c r="B486" s="43">
        <f t="shared" si="141"/>
        <v>0</v>
      </c>
      <c r="C486" s="43">
        <f t="shared" si="142"/>
        <v>0</v>
      </c>
      <c r="D486" s="43">
        <f t="shared" si="143"/>
        <v>0</v>
      </c>
      <c r="E486" s="45">
        <f t="shared" si="144"/>
        <v>0</v>
      </c>
      <c r="F486" s="43">
        <f t="shared" si="145"/>
        <v>0</v>
      </c>
      <c r="G486" s="43">
        <f t="shared" si="146"/>
        <v>0</v>
      </c>
      <c r="H486" s="43">
        <f t="shared" si="147"/>
        <v>0</v>
      </c>
      <c r="I486" s="46">
        <f t="shared" si="148"/>
        <v>0</v>
      </c>
      <c r="J486" s="47">
        <f t="shared" si="149"/>
      </c>
      <c r="K486" s="43">
        <f t="shared" si="150"/>
        <v>0</v>
      </c>
      <c r="L486" s="43">
        <f t="shared" si="151"/>
        <v>0</v>
      </c>
      <c r="M486" s="43">
        <f t="shared" si="152"/>
        <v>0</v>
      </c>
      <c r="N486" s="43">
        <f t="shared" si="153"/>
        <v>0</v>
      </c>
      <c r="O486" s="43">
        <f t="shared" si="154"/>
        <v>0</v>
      </c>
      <c r="P486" s="43">
        <f t="shared" si="155"/>
        <v>0</v>
      </c>
      <c r="Q486" s="43">
        <f t="shared" si="156"/>
      </c>
      <c r="R486" s="43">
        <f t="shared" si="157"/>
        <v>0</v>
      </c>
      <c r="S486" s="43">
        <f t="shared" si="158"/>
        <v>0</v>
      </c>
      <c r="T486" s="43">
        <f t="shared" si="159"/>
        <v>0</v>
      </c>
      <c r="U486" s="43">
        <v>199</v>
      </c>
      <c r="V486" s="39" t="s">
        <v>976</v>
      </c>
      <c r="W486" s="50">
        <f>R19971851</f>
        <v>0</v>
      </c>
      <c r="X486" s="50">
        <f>R19971852</f>
        <v>0</v>
      </c>
      <c r="Y486" s="50">
        <f>R19971853</f>
        <v>0</v>
      </c>
      <c r="Z486" s="49">
        <f>R19971854</f>
        <v>0</v>
      </c>
    </row>
    <row r="487" spans="1:26" ht="12.75">
      <c r="A487" s="44">
        <f t="shared" si="140"/>
        <v>0</v>
      </c>
      <c r="B487" s="43">
        <f t="shared" si="141"/>
        <v>0</v>
      </c>
      <c r="C487" s="43">
        <f t="shared" si="142"/>
        <v>0</v>
      </c>
      <c r="D487" s="43">
        <f t="shared" si="143"/>
        <v>0</v>
      </c>
      <c r="E487" s="45">
        <f t="shared" si="144"/>
        <v>0</v>
      </c>
      <c r="F487" s="43">
        <f t="shared" si="145"/>
        <v>0</v>
      </c>
      <c r="G487" s="43">
        <f t="shared" si="146"/>
        <v>0</v>
      </c>
      <c r="H487" s="43">
        <f t="shared" si="147"/>
        <v>0</v>
      </c>
      <c r="I487" s="46">
        <f t="shared" si="148"/>
        <v>0</v>
      </c>
      <c r="J487" s="47">
        <f t="shared" si="149"/>
      </c>
      <c r="K487" s="43">
        <f t="shared" si="150"/>
        <v>0</v>
      </c>
      <c r="L487" s="43">
        <f t="shared" si="151"/>
        <v>0</v>
      </c>
      <c r="M487" s="43">
        <f t="shared" si="152"/>
        <v>0</v>
      </c>
      <c r="N487" s="43">
        <f t="shared" si="153"/>
        <v>0</v>
      </c>
      <c r="O487" s="43">
        <f t="shared" si="154"/>
        <v>0</v>
      </c>
      <c r="P487" s="43">
        <f t="shared" si="155"/>
        <v>0</v>
      </c>
      <c r="Q487" s="43">
        <f t="shared" si="156"/>
      </c>
      <c r="R487" s="43">
        <f t="shared" si="157"/>
        <v>0</v>
      </c>
      <c r="S487" s="43">
        <f t="shared" si="158"/>
        <v>0</v>
      </c>
      <c r="T487" s="43">
        <f t="shared" si="159"/>
        <v>0</v>
      </c>
      <c r="U487" s="43">
        <v>199</v>
      </c>
      <c r="V487" s="39" t="s">
        <v>978</v>
      </c>
      <c r="W487" s="50">
        <f>R19971871</f>
        <v>0</v>
      </c>
      <c r="X487" s="50">
        <f>R19971872</f>
        <v>0</v>
      </c>
      <c r="Y487" s="48" t="str">
        <f>R19971873</f>
        <v>x</v>
      </c>
      <c r="Z487" s="49">
        <f>R19971874</f>
        <v>0</v>
      </c>
    </row>
    <row r="488" spans="1:26" ht="12.75">
      <c r="A488" s="44">
        <f t="shared" si="140"/>
        <v>0</v>
      </c>
      <c r="B488" s="43">
        <f t="shared" si="141"/>
        <v>0</v>
      </c>
      <c r="C488" s="43">
        <f t="shared" si="142"/>
        <v>0</v>
      </c>
      <c r="D488" s="43">
        <f t="shared" si="143"/>
        <v>0</v>
      </c>
      <c r="E488" s="45">
        <f t="shared" si="144"/>
        <v>0</v>
      </c>
      <c r="F488" s="43">
        <f t="shared" si="145"/>
        <v>0</v>
      </c>
      <c r="G488" s="43">
        <f t="shared" si="146"/>
        <v>0</v>
      </c>
      <c r="H488" s="43">
        <f t="shared" si="147"/>
        <v>0</v>
      </c>
      <c r="I488" s="46">
        <f t="shared" si="148"/>
        <v>0</v>
      </c>
      <c r="J488" s="47">
        <f t="shared" si="149"/>
      </c>
      <c r="K488" s="43">
        <f t="shared" si="150"/>
        <v>0</v>
      </c>
      <c r="L488" s="43">
        <f t="shared" si="151"/>
        <v>0</v>
      </c>
      <c r="M488" s="43">
        <f t="shared" si="152"/>
        <v>0</v>
      </c>
      <c r="N488" s="43">
        <f t="shared" si="153"/>
        <v>0</v>
      </c>
      <c r="O488" s="43">
        <f t="shared" si="154"/>
        <v>0</v>
      </c>
      <c r="P488" s="43">
        <f t="shared" si="155"/>
        <v>0</v>
      </c>
      <c r="Q488" s="43">
        <f t="shared" si="156"/>
      </c>
      <c r="R488" s="43">
        <f t="shared" si="157"/>
        <v>0</v>
      </c>
      <c r="S488" s="43">
        <f t="shared" si="158"/>
        <v>0</v>
      </c>
      <c r="T488" s="43">
        <f t="shared" si="159"/>
        <v>0</v>
      </c>
      <c r="U488" s="43">
        <v>199</v>
      </c>
      <c r="V488" s="39" t="s">
        <v>980</v>
      </c>
      <c r="W488" s="50">
        <f>R19971881</f>
        <v>0</v>
      </c>
      <c r="X488" s="50">
        <f>R19971882</f>
        <v>0</v>
      </c>
      <c r="Y488" s="50">
        <f>R19971883</f>
        <v>0</v>
      </c>
      <c r="Z488" s="49">
        <f>R19971884</f>
        <v>0</v>
      </c>
    </row>
    <row r="489" spans="1:26" ht="12.75">
      <c r="A489" s="44">
        <f t="shared" si="140"/>
        <v>0</v>
      </c>
      <c r="B489" s="43">
        <f t="shared" si="141"/>
        <v>0</v>
      </c>
      <c r="C489" s="43">
        <f t="shared" si="142"/>
        <v>0</v>
      </c>
      <c r="D489" s="43">
        <f t="shared" si="143"/>
        <v>0</v>
      </c>
      <c r="E489" s="45">
        <f t="shared" si="144"/>
        <v>0</v>
      </c>
      <c r="F489" s="43">
        <f t="shared" si="145"/>
        <v>0</v>
      </c>
      <c r="G489" s="43">
        <f t="shared" si="146"/>
        <v>0</v>
      </c>
      <c r="H489" s="43">
        <f t="shared" si="147"/>
        <v>0</v>
      </c>
      <c r="I489" s="46">
        <f t="shared" si="148"/>
        <v>0</v>
      </c>
      <c r="J489" s="47">
        <f t="shared" si="149"/>
      </c>
      <c r="K489" s="43">
        <f t="shared" si="150"/>
        <v>0</v>
      </c>
      <c r="L489" s="43">
        <f t="shared" si="151"/>
        <v>0</v>
      </c>
      <c r="M489" s="43">
        <f t="shared" si="152"/>
        <v>0</v>
      </c>
      <c r="N489" s="43">
        <f t="shared" si="153"/>
        <v>0</v>
      </c>
      <c r="O489" s="43">
        <f t="shared" si="154"/>
        <v>0</v>
      </c>
      <c r="P489" s="43">
        <f t="shared" si="155"/>
        <v>0</v>
      </c>
      <c r="Q489" s="43">
        <f t="shared" si="156"/>
      </c>
      <c r="R489" s="43">
        <f t="shared" si="157"/>
        <v>0</v>
      </c>
      <c r="S489" s="43">
        <f t="shared" si="158"/>
        <v>0</v>
      </c>
      <c r="T489" s="43">
        <f t="shared" si="159"/>
        <v>0</v>
      </c>
      <c r="U489" s="43">
        <v>199</v>
      </c>
      <c r="V489" s="39" t="s">
        <v>983</v>
      </c>
      <c r="W489" s="50">
        <f>R19971901</f>
        <v>0</v>
      </c>
      <c r="X489" s="50">
        <f>R19971902</f>
        <v>0</v>
      </c>
      <c r="Y489" s="48" t="str">
        <f>R19971903</f>
        <v>x</v>
      </c>
      <c r="Z489" s="49">
        <f>R19971904</f>
        <v>0</v>
      </c>
    </row>
    <row r="490" spans="1:26" ht="12.75">
      <c r="A490" s="44">
        <f t="shared" si="140"/>
        <v>0</v>
      </c>
      <c r="B490" s="43">
        <f t="shared" si="141"/>
        <v>0</v>
      </c>
      <c r="C490" s="43">
        <f t="shared" si="142"/>
        <v>0</v>
      </c>
      <c r="D490" s="43">
        <f t="shared" si="143"/>
        <v>0</v>
      </c>
      <c r="E490" s="45">
        <f t="shared" si="144"/>
        <v>0</v>
      </c>
      <c r="F490" s="43">
        <f t="shared" si="145"/>
        <v>0</v>
      </c>
      <c r="G490" s="43">
        <f t="shared" si="146"/>
        <v>0</v>
      </c>
      <c r="H490" s="43">
        <f t="shared" si="147"/>
        <v>0</v>
      </c>
      <c r="I490" s="46">
        <f t="shared" si="148"/>
        <v>0</v>
      </c>
      <c r="J490" s="47">
        <f t="shared" si="149"/>
      </c>
      <c r="K490" s="43">
        <f t="shared" si="150"/>
        <v>0</v>
      </c>
      <c r="L490" s="43">
        <f t="shared" si="151"/>
        <v>0</v>
      </c>
      <c r="M490" s="43">
        <f t="shared" si="152"/>
        <v>0</v>
      </c>
      <c r="N490" s="43">
        <f t="shared" si="153"/>
        <v>0</v>
      </c>
      <c r="O490" s="43">
        <f t="shared" si="154"/>
        <v>0</v>
      </c>
      <c r="P490" s="43">
        <f t="shared" si="155"/>
        <v>0</v>
      </c>
      <c r="Q490" s="43">
        <f t="shared" si="156"/>
      </c>
      <c r="R490" s="43">
        <f t="shared" si="157"/>
        <v>0</v>
      </c>
      <c r="S490" s="43">
        <f t="shared" si="158"/>
        <v>0</v>
      </c>
      <c r="T490" s="43">
        <f t="shared" si="159"/>
        <v>0</v>
      </c>
      <c r="U490" s="43">
        <v>199</v>
      </c>
      <c r="V490" s="39" t="s">
        <v>985</v>
      </c>
      <c r="W490" s="50">
        <f>R19971951</f>
        <v>0</v>
      </c>
      <c r="X490" s="50">
        <f>R19971952</f>
        <v>0</v>
      </c>
      <c r="Y490" s="48" t="str">
        <f>R19971953</f>
        <v>x</v>
      </c>
      <c r="Z490" s="49">
        <f>R19971954</f>
        <v>0</v>
      </c>
    </row>
    <row r="491" spans="1:26" ht="12.75">
      <c r="A491" s="44">
        <f t="shared" si="140"/>
        <v>0</v>
      </c>
      <c r="B491" s="43">
        <f t="shared" si="141"/>
        <v>0</v>
      </c>
      <c r="C491" s="43">
        <f t="shared" si="142"/>
        <v>0</v>
      </c>
      <c r="D491" s="43">
        <f t="shared" si="143"/>
        <v>0</v>
      </c>
      <c r="E491" s="45">
        <f t="shared" si="144"/>
        <v>0</v>
      </c>
      <c r="F491" s="43">
        <f t="shared" si="145"/>
        <v>0</v>
      </c>
      <c r="G491" s="43">
        <f t="shared" si="146"/>
        <v>0</v>
      </c>
      <c r="H491" s="43">
        <f t="shared" si="147"/>
        <v>0</v>
      </c>
      <c r="I491" s="46">
        <f t="shared" si="148"/>
        <v>0</v>
      </c>
      <c r="J491" s="47">
        <f t="shared" si="149"/>
      </c>
      <c r="K491" s="43">
        <f t="shared" si="150"/>
        <v>0</v>
      </c>
      <c r="L491" s="43">
        <f t="shared" si="151"/>
        <v>0</v>
      </c>
      <c r="M491" s="43">
        <f t="shared" si="152"/>
        <v>0</v>
      </c>
      <c r="N491" s="43">
        <f t="shared" si="153"/>
        <v>0</v>
      </c>
      <c r="O491" s="43">
        <f t="shared" si="154"/>
        <v>0</v>
      </c>
      <c r="P491" s="43">
        <f t="shared" si="155"/>
        <v>0</v>
      </c>
      <c r="Q491" s="43">
        <f t="shared" si="156"/>
      </c>
      <c r="R491" s="43">
        <f t="shared" si="157"/>
        <v>0</v>
      </c>
      <c r="S491" s="43">
        <f t="shared" si="158"/>
        <v>0</v>
      </c>
      <c r="T491" s="43">
        <f t="shared" si="159"/>
        <v>0</v>
      </c>
      <c r="U491" s="43">
        <v>199</v>
      </c>
      <c r="V491" s="39" t="s">
        <v>988</v>
      </c>
      <c r="W491" s="50">
        <f>R19972001</f>
        <v>0</v>
      </c>
      <c r="X491" s="50">
        <f>R19972002</f>
        <v>0</v>
      </c>
      <c r="Y491" s="48" t="str">
        <f>R19972003</f>
        <v>x</v>
      </c>
      <c r="Z491" s="49">
        <f>R19972004</f>
        <v>0</v>
      </c>
    </row>
    <row r="492" spans="1:26" ht="12.75">
      <c r="A492" s="44">
        <f t="shared" si="140"/>
        <v>0</v>
      </c>
      <c r="B492" s="43">
        <f t="shared" si="141"/>
        <v>0</v>
      </c>
      <c r="C492" s="43">
        <f t="shared" si="142"/>
        <v>0</v>
      </c>
      <c r="D492" s="43">
        <f t="shared" si="143"/>
        <v>0</v>
      </c>
      <c r="E492" s="45">
        <f t="shared" si="144"/>
        <v>0</v>
      </c>
      <c r="F492" s="43">
        <f t="shared" si="145"/>
        <v>0</v>
      </c>
      <c r="G492" s="43">
        <f t="shared" si="146"/>
        <v>0</v>
      </c>
      <c r="H492" s="43">
        <f t="shared" si="147"/>
        <v>0</v>
      </c>
      <c r="I492" s="46">
        <f t="shared" si="148"/>
        <v>0</v>
      </c>
      <c r="J492" s="47">
        <f t="shared" si="149"/>
      </c>
      <c r="K492" s="43">
        <f t="shared" si="150"/>
        <v>0</v>
      </c>
      <c r="L492" s="43">
        <f t="shared" si="151"/>
        <v>0</v>
      </c>
      <c r="M492" s="43">
        <f t="shared" si="152"/>
        <v>0</v>
      </c>
      <c r="N492" s="43">
        <f t="shared" si="153"/>
        <v>0</v>
      </c>
      <c r="O492" s="43">
        <f t="shared" si="154"/>
        <v>0</v>
      </c>
      <c r="P492" s="43">
        <f t="shared" si="155"/>
        <v>0</v>
      </c>
      <c r="Q492" s="43">
        <f t="shared" si="156"/>
      </c>
      <c r="R492" s="43">
        <f t="shared" si="157"/>
        <v>0</v>
      </c>
      <c r="S492" s="43">
        <f t="shared" si="158"/>
        <v>0</v>
      </c>
      <c r="T492" s="43">
        <f t="shared" si="159"/>
        <v>0</v>
      </c>
      <c r="U492" s="43">
        <v>199</v>
      </c>
      <c r="V492" s="39" t="s">
        <v>990</v>
      </c>
      <c r="W492" s="50">
        <f>R19972011</f>
        <v>0</v>
      </c>
      <c r="X492" s="50">
        <f>R19972012</f>
        <v>0</v>
      </c>
      <c r="Y492" s="48" t="str">
        <f>R19972013</f>
        <v>x</v>
      </c>
      <c r="Z492" s="49">
        <f>R19972014</f>
        <v>0</v>
      </c>
    </row>
    <row r="493" spans="1:26" ht="12.75">
      <c r="A493" s="44">
        <f t="shared" si="140"/>
        <v>0</v>
      </c>
      <c r="B493" s="43">
        <f t="shared" si="141"/>
        <v>0</v>
      </c>
      <c r="C493" s="43">
        <f t="shared" si="142"/>
        <v>0</v>
      </c>
      <c r="D493" s="43">
        <f t="shared" si="143"/>
        <v>0</v>
      </c>
      <c r="E493" s="45">
        <f t="shared" si="144"/>
        <v>0</v>
      </c>
      <c r="F493" s="43">
        <f t="shared" si="145"/>
        <v>0</v>
      </c>
      <c r="G493" s="43">
        <f t="shared" si="146"/>
        <v>0</v>
      </c>
      <c r="H493" s="43">
        <f t="shared" si="147"/>
        <v>0</v>
      </c>
      <c r="I493" s="46">
        <f t="shared" si="148"/>
        <v>0</v>
      </c>
      <c r="J493" s="47">
        <f t="shared" si="149"/>
      </c>
      <c r="K493" s="43">
        <f t="shared" si="150"/>
        <v>0</v>
      </c>
      <c r="L493" s="43">
        <f t="shared" si="151"/>
        <v>0</v>
      </c>
      <c r="M493" s="43">
        <f t="shared" si="152"/>
        <v>0</v>
      </c>
      <c r="N493" s="43">
        <f t="shared" si="153"/>
        <v>0</v>
      </c>
      <c r="O493" s="43">
        <f t="shared" si="154"/>
        <v>0</v>
      </c>
      <c r="P493" s="43">
        <f t="shared" si="155"/>
        <v>0</v>
      </c>
      <c r="Q493" s="43">
        <f t="shared" si="156"/>
      </c>
      <c r="R493" s="43">
        <f t="shared" si="157"/>
        <v>0</v>
      </c>
      <c r="S493" s="43">
        <f t="shared" si="158"/>
        <v>0</v>
      </c>
      <c r="T493" s="43">
        <f t="shared" si="159"/>
        <v>0</v>
      </c>
      <c r="U493" s="43">
        <v>199</v>
      </c>
      <c r="V493" s="39" t="s">
        <v>992</v>
      </c>
      <c r="W493" s="50">
        <f>R19972021</f>
        <v>0</v>
      </c>
      <c r="X493" s="50">
        <f>R19972022</f>
        <v>0</v>
      </c>
      <c r="Y493" s="50">
        <f>R19972023</f>
        <v>0</v>
      </c>
      <c r="Z493" s="49">
        <f>R19972024</f>
        <v>0</v>
      </c>
    </row>
    <row r="494" spans="1:26" ht="12.75">
      <c r="A494" s="44">
        <f t="shared" si="140"/>
        <v>0</v>
      </c>
      <c r="B494" s="43">
        <f t="shared" si="141"/>
        <v>0</v>
      </c>
      <c r="C494" s="43">
        <f t="shared" si="142"/>
        <v>0</v>
      </c>
      <c r="D494" s="43">
        <f t="shared" si="143"/>
        <v>0</v>
      </c>
      <c r="E494" s="45">
        <f t="shared" si="144"/>
        <v>0</v>
      </c>
      <c r="F494" s="43">
        <f t="shared" si="145"/>
        <v>0</v>
      </c>
      <c r="G494" s="43">
        <f t="shared" si="146"/>
        <v>0</v>
      </c>
      <c r="H494" s="43">
        <f t="shared" si="147"/>
        <v>0</v>
      </c>
      <c r="I494" s="46">
        <f t="shared" si="148"/>
        <v>0</v>
      </c>
      <c r="J494" s="47">
        <f t="shared" si="149"/>
      </c>
      <c r="K494" s="43">
        <f t="shared" si="150"/>
        <v>0</v>
      </c>
      <c r="L494" s="43">
        <f t="shared" si="151"/>
        <v>0</v>
      </c>
      <c r="M494" s="43">
        <f t="shared" si="152"/>
        <v>0</v>
      </c>
      <c r="N494" s="43">
        <f t="shared" si="153"/>
        <v>0</v>
      </c>
      <c r="O494" s="43">
        <f t="shared" si="154"/>
        <v>0</v>
      </c>
      <c r="P494" s="43">
        <f t="shared" si="155"/>
        <v>0</v>
      </c>
      <c r="Q494" s="43">
        <f t="shared" si="156"/>
      </c>
      <c r="R494" s="43">
        <f t="shared" si="157"/>
        <v>0</v>
      </c>
      <c r="S494" s="43">
        <f t="shared" si="158"/>
        <v>0</v>
      </c>
      <c r="T494" s="43">
        <f t="shared" si="159"/>
        <v>0</v>
      </c>
      <c r="U494" s="43">
        <v>199</v>
      </c>
      <c r="V494" s="39" t="s">
        <v>995</v>
      </c>
      <c r="W494" s="50">
        <f>R19972051</f>
        <v>0</v>
      </c>
      <c r="X494" s="50">
        <f>R19972052</f>
        <v>0</v>
      </c>
      <c r="Y494" s="48" t="str">
        <f>R19972053</f>
        <v>x</v>
      </c>
      <c r="Z494" s="49">
        <f>R19972054</f>
        <v>0</v>
      </c>
    </row>
    <row r="495" spans="1:26" ht="12.75">
      <c r="A495" s="44">
        <f t="shared" si="140"/>
        <v>0</v>
      </c>
      <c r="B495" s="43">
        <f t="shared" si="141"/>
        <v>0</v>
      </c>
      <c r="C495" s="43">
        <f t="shared" si="142"/>
        <v>0</v>
      </c>
      <c r="D495" s="43">
        <f t="shared" si="143"/>
        <v>0</v>
      </c>
      <c r="E495" s="45">
        <f t="shared" si="144"/>
        <v>0</v>
      </c>
      <c r="F495" s="43">
        <f t="shared" si="145"/>
        <v>0</v>
      </c>
      <c r="G495" s="43">
        <f t="shared" si="146"/>
        <v>0</v>
      </c>
      <c r="H495" s="43">
        <f t="shared" si="147"/>
        <v>0</v>
      </c>
      <c r="I495" s="46">
        <f t="shared" si="148"/>
        <v>0</v>
      </c>
      <c r="J495" s="47">
        <f t="shared" si="149"/>
      </c>
      <c r="K495" s="43">
        <f t="shared" si="150"/>
        <v>0</v>
      </c>
      <c r="L495" s="43">
        <f t="shared" si="151"/>
        <v>0</v>
      </c>
      <c r="M495" s="43">
        <f t="shared" si="152"/>
        <v>0</v>
      </c>
      <c r="N495" s="43">
        <f t="shared" si="153"/>
        <v>0</v>
      </c>
      <c r="O495" s="43">
        <f t="shared" si="154"/>
        <v>0</v>
      </c>
      <c r="P495" s="43">
        <f t="shared" si="155"/>
        <v>0</v>
      </c>
      <c r="Q495" s="43">
        <f t="shared" si="156"/>
      </c>
      <c r="R495" s="43">
        <f t="shared" si="157"/>
        <v>0</v>
      </c>
      <c r="S495" s="43">
        <f t="shared" si="158"/>
        <v>0</v>
      </c>
      <c r="T495" s="43">
        <f t="shared" si="159"/>
        <v>0</v>
      </c>
      <c r="U495" s="43">
        <v>199</v>
      </c>
      <c r="V495" s="39" t="s">
        <v>997</v>
      </c>
      <c r="W495" s="50">
        <f>R19972061</f>
        <v>0</v>
      </c>
      <c r="X495" s="50">
        <f>R19972062</f>
        <v>0</v>
      </c>
      <c r="Y495" s="48" t="str">
        <f>R19972063</f>
        <v>x</v>
      </c>
      <c r="Z495" s="49">
        <f>R19972064</f>
        <v>0</v>
      </c>
    </row>
    <row r="496" spans="1:26" ht="12.75">
      <c r="A496" s="44">
        <f t="shared" si="140"/>
        <v>0</v>
      </c>
      <c r="B496" s="43">
        <f t="shared" si="141"/>
        <v>0</v>
      </c>
      <c r="C496" s="43">
        <f t="shared" si="142"/>
        <v>0</v>
      </c>
      <c r="D496" s="43">
        <f t="shared" si="143"/>
        <v>0</v>
      </c>
      <c r="E496" s="45">
        <f t="shared" si="144"/>
        <v>0</v>
      </c>
      <c r="F496" s="43">
        <f t="shared" si="145"/>
        <v>0</v>
      </c>
      <c r="G496" s="43">
        <f t="shared" si="146"/>
        <v>0</v>
      </c>
      <c r="H496" s="43">
        <f t="shared" si="147"/>
        <v>0</v>
      </c>
      <c r="I496" s="46">
        <f t="shared" si="148"/>
        <v>0</v>
      </c>
      <c r="J496" s="47">
        <f t="shared" si="149"/>
      </c>
      <c r="K496" s="43">
        <f t="shared" si="150"/>
        <v>0</v>
      </c>
      <c r="L496" s="43">
        <f t="shared" si="151"/>
        <v>0</v>
      </c>
      <c r="M496" s="43">
        <f t="shared" si="152"/>
        <v>0</v>
      </c>
      <c r="N496" s="43">
        <f t="shared" si="153"/>
        <v>0</v>
      </c>
      <c r="O496" s="43">
        <f t="shared" si="154"/>
        <v>0</v>
      </c>
      <c r="P496" s="43">
        <f t="shared" si="155"/>
        <v>0</v>
      </c>
      <c r="Q496" s="43">
        <f t="shared" si="156"/>
      </c>
      <c r="R496" s="43">
        <f t="shared" si="157"/>
        <v>0</v>
      </c>
      <c r="S496" s="43">
        <f t="shared" si="158"/>
        <v>0</v>
      </c>
      <c r="T496" s="43">
        <f t="shared" si="159"/>
        <v>0</v>
      </c>
      <c r="U496" s="43">
        <v>199</v>
      </c>
      <c r="V496" s="39" t="s">
        <v>999</v>
      </c>
      <c r="W496" s="50">
        <f>R19972071</f>
        <v>0</v>
      </c>
      <c r="X496" s="50">
        <f>R19972072</f>
        <v>0</v>
      </c>
      <c r="Y496" s="50">
        <f>R19972073</f>
        <v>0</v>
      </c>
      <c r="Z496" s="49">
        <f>R19972074</f>
        <v>0</v>
      </c>
    </row>
    <row r="497" spans="1:26" ht="12.75">
      <c r="A497" s="44">
        <f t="shared" si="140"/>
        <v>0</v>
      </c>
      <c r="B497" s="43">
        <f t="shared" si="141"/>
        <v>0</v>
      </c>
      <c r="C497" s="43">
        <f t="shared" si="142"/>
        <v>0</v>
      </c>
      <c r="D497" s="43">
        <f t="shared" si="143"/>
        <v>0</v>
      </c>
      <c r="E497" s="45">
        <f t="shared" si="144"/>
        <v>0</v>
      </c>
      <c r="F497" s="43">
        <f t="shared" si="145"/>
        <v>0</v>
      </c>
      <c r="G497" s="43">
        <f t="shared" si="146"/>
        <v>0</v>
      </c>
      <c r="H497" s="43">
        <f t="shared" si="147"/>
        <v>0</v>
      </c>
      <c r="I497" s="46">
        <f t="shared" si="148"/>
        <v>0</v>
      </c>
      <c r="J497" s="47">
        <f t="shared" si="149"/>
      </c>
      <c r="K497" s="43">
        <f t="shared" si="150"/>
        <v>0</v>
      </c>
      <c r="L497" s="43">
        <f t="shared" si="151"/>
        <v>0</v>
      </c>
      <c r="M497" s="43">
        <f t="shared" si="152"/>
        <v>0</v>
      </c>
      <c r="N497" s="43">
        <f t="shared" si="153"/>
        <v>0</v>
      </c>
      <c r="O497" s="43">
        <f t="shared" si="154"/>
        <v>0</v>
      </c>
      <c r="P497" s="43">
        <f t="shared" si="155"/>
        <v>0</v>
      </c>
      <c r="Q497" s="43">
        <f t="shared" si="156"/>
      </c>
      <c r="R497" s="43">
        <f t="shared" si="157"/>
        <v>0</v>
      </c>
      <c r="S497" s="43">
        <f t="shared" si="158"/>
        <v>0</v>
      </c>
      <c r="T497" s="43">
        <f t="shared" si="159"/>
        <v>0</v>
      </c>
      <c r="U497" s="43">
        <v>199</v>
      </c>
      <c r="V497" s="39" t="s">
        <v>1001</v>
      </c>
      <c r="W497" s="50">
        <f>R19972101</f>
        <v>0</v>
      </c>
      <c r="X497" s="50">
        <f>R19972102</f>
        <v>0</v>
      </c>
      <c r="Y497" s="50">
        <f>R19972103</f>
        <v>0</v>
      </c>
      <c r="Z497" s="49">
        <f>R19972104</f>
        <v>0</v>
      </c>
    </row>
    <row r="498" spans="1:26" ht="12.75">
      <c r="A498" s="44">
        <f t="shared" si="140"/>
        <v>0</v>
      </c>
      <c r="B498" s="43">
        <f t="shared" si="141"/>
        <v>0</v>
      </c>
      <c r="C498" s="43">
        <f t="shared" si="142"/>
        <v>0</v>
      </c>
      <c r="D498" s="43">
        <f t="shared" si="143"/>
        <v>0</v>
      </c>
      <c r="E498" s="45">
        <f t="shared" si="144"/>
        <v>0</v>
      </c>
      <c r="F498" s="43">
        <f t="shared" si="145"/>
        <v>0</v>
      </c>
      <c r="G498" s="43">
        <f t="shared" si="146"/>
        <v>0</v>
      </c>
      <c r="H498" s="43">
        <f t="shared" si="147"/>
        <v>0</v>
      </c>
      <c r="I498" s="46">
        <f t="shared" si="148"/>
        <v>0</v>
      </c>
      <c r="J498" s="47">
        <f t="shared" si="149"/>
      </c>
      <c r="K498" s="43">
        <f t="shared" si="150"/>
        <v>0</v>
      </c>
      <c r="L498" s="43">
        <f t="shared" si="151"/>
        <v>0</v>
      </c>
      <c r="M498" s="43">
        <f t="shared" si="152"/>
        <v>0</v>
      </c>
      <c r="N498" s="43">
        <f t="shared" si="153"/>
        <v>0</v>
      </c>
      <c r="O498" s="43">
        <f t="shared" si="154"/>
        <v>0</v>
      </c>
      <c r="P498" s="43">
        <f t="shared" si="155"/>
        <v>0</v>
      </c>
      <c r="Q498" s="43">
        <f t="shared" si="156"/>
      </c>
      <c r="R498" s="43">
        <f t="shared" si="157"/>
        <v>0</v>
      </c>
      <c r="S498" s="43">
        <f t="shared" si="158"/>
        <v>0</v>
      </c>
      <c r="T498" s="43">
        <f t="shared" si="159"/>
        <v>0</v>
      </c>
      <c r="U498" s="43">
        <v>199</v>
      </c>
      <c r="V498" s="39" t="s">
        <v>1003</v>
      </c>
      <c r="W498" s="50">
        <f>R19972111</f>
        <v>0</v>
      </c>
      <c r="X498" s="50">
        <f>R19972112</f>
        <v>0</v>
      </c>
      <c r="Y498" s="50">
        <f>R19972113</f>
        <v>0</v>
      </c>
      <c r="Z498" s="49">
        <f>R19972114</f>
        <v>0</v>
      </c>
    </row>
    <row r="499" spans="1:26" ht="12.75">
      <c r="A499" s="44">
        <f t="shared" si="140"/>
        <v>0</v>
      </c>
      <c r="B499" s="43">
        <f t="shared" si="141"/>
        <v>0</v>
      </c>
      <c r="C499" s="43">
        <f t="shared" si="142"/>
        <v>0</v>
      </c>
      <c r="D499" s="43">
        <f t="shared" si="143"/>
        <v>0</v>
      </c>
      <c r="E499" s="45">
        <f t="shared" si="144"/>
        <v>0</v>
      </c>
      <c r="F499" s="43">
        <f t="shared" si="145"/>
        <v>0</v>
      </c>
      <c r="G499" s="43">
        <f t="shared" si="146"/>
        <v>0</v>
      </c>
      <c r="H499" s="43">
        <f t="shared" si="147"/>
        <v>0</v>
      </c>
      <c r="I499" s="46">
        <f t="shared" si="148"/>
        <v>0</v>
      </c>
      <c r="J499" s="47">
        <f t="shared" si="149"/>
      </c>
      <c r="K499" s="43">
        <f t="shared" si="150"/>
        <v>0</v>
      </c>
      <c r="L499" s="43">
        <f t="shared" si="151"/>
        <v>0</v>
      </c>
      <c r="M499" s="43">
        <f t="shared" si="152"/>
        <v>0</v>
      </c>
      <c r="N499" s="43">
        <f t="shared" si="153"/>
        <v>0</v>
      </c>
      <c r="O499" s="43">
        <f t="shared" si="154"/>
        <v>0</v>
      </c>
      <c r="P499" s="43">
        <f t="shared" si="155"/>
        <v>0</v>
      </c>
      <c r="Q499" s="43">
        <f t="shared" si="156"/>
      </c>
      <c r="R499" s="43">
        <f t="shared" si="157"/>
        <v>0</v>
      </c>
      <c r="S499" s="43">
        <f t="shared" si="158"/>
        <v>0</v>
      </c>
      <c r="T499" s="43">
        <f t="shared" si="159"/>
        <v>0</v>
      </c>
      <c r="U499" s="43">
        <v>199</v>
      </c>
      <c r="V499" s="39" t="s">
        <v>1005</v>
      </c>
      <c r="W499" s="50">
        <f>R19972201</f>
        <v>0</v>
      </c>
      <c r="X499" s="50">
        <f>R19972202</f>
        <v>0</v>
      </c>
      <c r="Y499" s="50">
        <f>R19972203</f>
        <v>0</v>
      </c>
      <c r="Z499" s="49">
        <f>R19972204</f>
        <v>0</v>
      </c>
    </row>
    <row r="500" spans="1:26" ht="12.75">
      <c r="A500" s="44">
        <f t="shared" si="140"/>
        <v>0</v>
      </c>
      <c r="B500" s="43">
        <f t="shared" si="141"/>
        <v>0</v>
      </c>
      <c r="C500" s="43">
        <f t="shared" si="142"/>
        <v>0</v>
      </c>
      <c r="D500" s="43">
        <f t="shared" si="143"/>
        <v>0</v>
      </c>
      <c r="E500" s="45">
        <f t="shared" si="144"/>
        <v>0</v>
      </c>
      <c r="F500" s="43">
        <f t="shared" si="145"/>
        <v>0</v>
      </c>
      <c r="G500" s="43">
        <f t="shared" si="146"/>
        <v>0</v>
      </c>
      <c r="H500" s="43">
        <f t="shared" si="147"/>
        <v>0</v>
      </c>
      <c r="I500" s="46">
        <f t="shared" si="148"/>
        <v>0</v>
      </c>
      <c r="J500" s="47">
        <f t="shared" si="149"/>
      </c>
      <c r="K500" s="43">
        <f t="shared" si="150"/>
        <v>0</v>
      </c>
      <c r="L500" s="43">
        <f t="shared" si="151"/>
        <v>0</v>
      </c>
      <c r="M500" s="43">
        <f t="shared" si="152"/>
        <v>0</v>
      </c>
      <c r="N500" s="43">
        <f t="shared" si="153"/>
        <v>0</v>
      </c>
      <c r="O500" s="43">
        <f t="shared" si="154"/>
        <v>0</v>
      </c>
      <c r="P500" s="43">
        <f t="shared" si="155"/>
        <v>0</v>
      </c>
      <c r="Q500" s="43">
        <f t="shared" si="156"/>
      </c>
      <c r="R500" s="43">
        <f t="shared" si="157"/>
        <v>0</v>
      </c>
      <c r="S500" s="43">
        <f t="shared" si="158"/>
        <v>0</v>
      </c>
      <c r="T500" s="43">
        <f t="shared" si="159"/>
        <v>0</v>
      </c>
      <c r="U500" s="43">
        <v>199</v>
      </c>
      <c r="V500" s="39" t="s">
        <v>1007</v>
      </c>
      <c r="W500" s="50">
        <f>R19972211</f>
        <v>0</v>
      </c>
      <c r="X500" s="50">
        <f>R19972212</f>
        <v>0</v>
      </c>
      <c r="Y500" s="50">
        <f>R19972213</f>
        <v>0</v>
      </c>
      <c r="Z500" s="49">
        <f>R19972214</f>
        <v>0</v>
      </c>
    </row>
    <row r="501" spans="1:26" ht="12.75">
      <c r="A501" s="44">
        <f t="shared" si="140"/>
        <v>0</v>
      </c>
      <c r="B501" s="43">
        <f t="shared" si="141"/>
        <v>0</v>
      </c>
      <c r="C501" s="43">
        <f t="shared" si="142"/>
        <v>0</v>
      </c>
      <c r="D501" s="43">
        <f t="shared" si="143"/>
        <v>0</v>
      </c>
      <c r="E501" s="45">
        <f t="shared" si="144"/>
        <v>0</v>
      </c>
      <c r="F501" s="43">
        <f t="shared" si="145"/>
        <v>0</v>
      </c>
      <c r="G501" s="43">
        <f t="shared" si="146"/>
        <v>0</v>
      </c>
      <c r="H501" s="43">
        <f t="shared" si="147"/>
        <v>0</v>
      </c>
      <c r="I501" s="46">
        <f t="shared" si="148"/>
        <v>0</v>
      </c>
      <c r="J501" s="47">
        <f t="shared" si="149"/>
      </c>
      <c r="K501" s="43">
        <f t="shared" si="150"/>
        <v>0</v>
      </c>
      <c r="L501" s="43">
        <f t="shared" si="151"/>
        <v>0</v>
      </c>
      <c r="M501" s="43">
        <f t="shared" si="152"/>
        <v>0</v>
      </c>
      <c r="N501" s="43">
        <f t="shared" si="153"/>
        <v>0</v>
      </c>
      <c r="O501" s="43">
        <f t="shared" si="154"/>
        <v>0</v>
      </c>
      <c r="P501" s="43">
        <f t="shared" si="155"/>
        <v>0</v>
      </c>
      <c r="Q501" s="43">
        <f t="shared" si="156"/>
      </c>
      <c r="R501" s="43">
        <f t="shared" si="157"/>
        <v>0</v>
      </c>
      <c r="S501" s="43">
        <f t="shared" si="158"/>
        <v>0</v>
      </c>
      <c r="T501" s="43">
        <f t="shared" si="159"/>
        <v>0</v>
      </c>
      <c r="U501" s="43">
        <v>199</v>
      </c>
      <c r="V501" s="39" t="s">
        <v>1009</v>
      </c>
      <c r="W501" s="50">
        <f>R19972251</f>
        <v>0</v>
      </c>
      <c r="X501" s="50">
        <f>R19972252</f>
        <v>0</v>
      </c>
      <c r="Y501" s="50">
        <f>R19972253</f>
        <v>0</v>
      </c>
      <c r="Z501" s="49">
        <f>R19972254</f>
        <v>0</v>
      </c>
    </row>
    <row r="502" spans="1:26" ht="12.75">
      <c r="A502" s="44">
        <f t="shared" si="140"/>
        <v>0</v>
      </c>
      <c r="B502" s="43">
        <f t="shared" si="141"/>
        <v>0</v>
      </c>
      <c r="C502" s="43">
        <f t="shared" si="142"/>
        <v>0</v>
      </c>
      <c r="D502" s="43">
        <f t="shared" si="143"/>
        <v>0</v>
      </c>
      <c r="E502" s="45">
        <f t="shared" si="144"/>
        <v>0</v>
      </c>
      <c r="F502" s="43">
        <f t="shared" si="145"/>
        <v>0</v>
      </c>
      <c r="G502" s="43">
        <f t="shared" si="146"/>
        <v>0</v>
      </c>
      <c r="H502" s="43">
        <f t="shared" si="147"/>
        <v>0</v>
      </c>
      <c r="I502" s="46">
        <f t="shared" si="148"/>
        <v>0</v>
      </c>
      <c r="J502" s="47">
        <f t="shared" si="149"/>
      </c>
      <c r="K502" s="43">
        <f t="shared" si="150"/>
        <v>0</v>
      </c>
      <c r="L502" s="43">
        <f t="shared" si="151"/>
        <v>0</v>
      </c>
      <c r="M502" s="43">
        <f t="shared" si="152"/>
        <v>0</v>
      </c>
      <c r="N502" s="43">
        <f t="shared" si="153"/>
        <v>0</v>
      </c>
      <c r="O502" s="43">
        <f t="shared" si="154"/>
        <v>0</v>
      </c>
      <c r="P502" s="43">
        <f t="shared" si="155"/>
        <v>0</v>
      </c>
      <c r="Q502" s="43">
        <f t="shared" si="156"/>
      </c>
      <c r="R502" s="43">
        <f t="shared" si="157"/>
        <v>0</v>
      </c>
      <c r="S502" s="43">
        <f t="shared" si="158"/>
        <v>0</v>
      </c>
      <c r="T502" s="43">
        <f t="shared" si="159"/>
        <v>0</v>
      </c>
      <c r="U502" s="43">
        <v>199</v>
      </c>
      <c r="V502" s="39" t="s">
        <v>1011</v>
      </c>
      <c r="W502" s="50">
        <f>R19972261</f>
        <v>0</v>
      </c>
      <c r="X502" s="50">
        <f>R19972262</f>
        <v>0</v>
      </c>
      <c r="Y502" s="50">
        <f>R19972263</f>
        <v>0</v>
      </c>
      <c r="Z502" s="49">
        <f>R19972264</f>
        <v>0</v>
      </c>
    </row>
    <row r="503" spans="1:26" ht="12.75">
      <c r="A503" s="44">
        <f t="shared" si="140"/>
        <v>0</v>
      </c>
      <c r="B503" s="43">
        <f t="shared" si="141"/>
        <v>0</v>
      </c>
      <c r="C503" s="43">
        <f t="shared" si="142"/>
        <v>0</v>
      </c>
      <c r="D503" s="43">
        <f t="shared" si="143"/>
        <v>0</v>
      </c>
      <c r="E503" s="45">
        <f t="shared" si="144"/>
        <v>0</v>
      </c>
      <c r="F503" s="43">
        <f t="shared" si="145"/>
        <v>0</v>
      </c>
      <c r="G503" s="43">
        <f t="shared" si="146"/>
        <v>0</v>
      </c>
      <c r="H503" s="43">
        <f t="shared" si="147"/>
        <v>0</v>
      </c>
      <c r="I503" s="46">
        <f t="shared" si="148"/>
        <v>0</v>
      </c>
      <c r="J503" s="47">
        <f t="shared" si="149"/>
      </c>
      <c r="K503" s="43">
        <f t="shared" si="150"/>
        <v>0</v>
      </c>
      <c r="L503" s="43">
        <f t="shared" si="151"/>
        <v>0</v>
      </c>
      <c r="M503" s="43">
        <f t="shared" si="152"/>
        <v>0</v>
      </c>
      <c r="N503" s="43">
        <f t="shared" si="153"/>
        <v>0</v>
      </c>
      <c r="O503" s="43">
        <f t="shared" si="154"/>
        <v>0</v>
      </c>
      <c r="P503" s="43">
        <f t="shared" si="155"/>
        <v>0</v>
      </c>
      <c r="Q503" s="43">
        <f t="shared" si="156"/>
      </c>
      <c r="R503" s="43">
        <f t="shared" si="157"/>
        <v>0</v>
      </c>
      <c r="S503" s="43">
        <f t="shared" si="158"/>
        <v>0</v>
      </c>
      <c r="T503" s="43">
        <f t="shared" si="159"/>
        <v>0</v>
      </c>
      <c r="U503" s="43">
        <v>199</v>
      </c>
      <c r="V503" s="39" t="s">
        <v>1013</v>
      </c>
      <c r="W503" s="50">
        <f>R19972271</f>
        <v>0</v>
      </c>
      <c r="X503" s="50">
        <f>R19972272</f>
        <v>0</v>
      </c>
      <c r="Y503" s="50">
        <f>R19972273</f>
        <v>0</v>
      </c>
      <c r="Z503" s="49">
        <f>R19972274</f>
        <v>0</v>
      </c>
    </row>
    <row r="504" spans="1:26" ht="12.75">
      <c r="A504" s="44">
        <f t="shared" si="140"/>
        <v>0</v>
      </c>
      <c r="B504" s="43">
        <f t="shared" si="141"/>
        <v>0</v>
      </c>
      <c r="C504" s="43">
        <f t="shared" si="142"/>
        <v>0</v>
      </c>
      <c r="D504" s="43">
        <f t="shared" si="143"/>
        <v>0</v>
      </c>
      <c r="E504" s="45">
        <f t="shared" si="144"/>
        <v>0</v>
      </c>
      <c r="F504" s="43">
        <f t="shared" si="145"/>
        <v>0</v>
      </c>
      <c r="G504" s="43">
        <f t="shared" si="146"/>
        <v>0</v>
      </c>
      <c r="H504" s="43">
        <f t="shared" si="147"/>
        <v>0</v>
      </c>
      <c r="I504" s="46">
        <f t="shared" si="148"/>
        <v>0</v>
      </c>
      <c r="J504" s="47">
        <f t="shared" si="149"/>
      </c>
      <c r="K504" s="43">
        <f t="shared" si="150"/>
        <v>0</v>
      </c>
      <c r="L504" s="43">
        <f t="shared" si="151"/>
        <v>0</v>
      </c>
      <c r="M504" s="43">
        <f t="shared" si="152"/>
        <v>0</v>
      </c>
      <c r="N504" s="43">
        <f t="shared" si="153"/>
        <v>0</v>
      </c>
      <c r="O504" s="43">
        <f t="shared" si="154"/>
        <v>0</v>
      </c>
      <c r="P504" s="43">
        <f t="shared" si="155"/>
        <v>0</v>
      </c>
      <c r="Q504" s="43">
        <f t="shared" si="156"/>
      </c>
      <c r="R504" s="43">
        <f t="shared" si="157"/>
        <v>0</v>
      </c>
      <c r="S504" s="43">
        <f t="shared" si="158"/>
        <v>0</v>
      </c>
      <c r="T504" s="43">
        <f t="shared" si="159"/>
        <v>0</v>
      </c>
      <c r="U504" s="43">
        <v>199</v>
      </c>
      <c r="V504" s="39" t="s">
        <v>1015</v>
      </c>
      <c r="W504" s="50">
        <f>R19972301</f>
        <v>0</v>
      </c>
      <c r="X504" s="50">
        <f>R19972302</f>
        <v>0</v>
      </c>
      <c r="Y504" s="50">
        <f>R19972303</f>
        <v>0</v>
      </c>
      <c r="Z504" s="49">
        <f>R19972304</f>
        <v>0</v>
      </c>
    </row>
    <row r="505" spans="1:26" ht="12.75">
      <c r="A505" s="44">
        <f t="shared" si="140"/>
        <v>0</v>
      </c>
      <c r="B505" s="43">
        <f t="shared" si="141"/>
        <v>0</v>
      </c>
      <c r="C505" s="43">
        <f t="shared" si="142"/>
        <v>0</v>
      </c>
      <c r="D505" s="43">
        <f t="shared" si="143"/>
        <v>0</v>
      </c>
      <c r="E505" s="45">
        <f t="shared" si="144"/>
        <v>0</v>
      </c>
      <c r="F505" s="43">
        <f t="shared" si="145"/>
        <v>0</v>
      </c>
      <c r="G505" s="43">
        <f t="shared" si="146"/>
        <v>0</v>
      </c>
      <c r="H505" s="43">
        <f t="shared" si="147"/>
        <v>0</v>
      </c>
      <c r="I505" s="46">
        <f t="shared" si="148"/>
        <v>0</v>
      </c>
      <c r="J505" s="47">
        <f t="shared" si="149"/>
      </c>
      <c r="K505" s="43">
        <f t="shared" si="150"/>
        <v>0</v>
      </c>
      <c r="L505" s="43">
        <f t="shared" si="151"/>
        <v>0</v>
      </c>
      <c r="M505" s="43">
        <f t="shared" si="152"/>
        <v>0</v>
      </c>
      <c r="N505" s="43">
        <f t="shared" si="153"/>
        <v>0</v>
      </c>
      <c r="O505" s="43">
        <f t="shared" si="154"/>
        <v>0</v>
      </c>
      <c r="P505" s="43">
        <f t="shared" si="155"/>
        <v>0</v>
      </c>
      <c r="Q505" s="43">
        <f t="shared" si="156"/>
      </c>
      <c r="R505" s="43">
        <f t="shared" si="157"/>
        <v>0</v>
      </c>
      <c r="S505" s="43">
        <f t="shared" si="158"/>
        <v>0</v>
      </c>
      <c r="T505" s="43">
        <f t="shared" si="159"/>
        <v>0</v>
      </c>
      <c r="U505" s="43">
        <v>199</v>
      </c>
      <c r="V505" s="39" t="s">
        <v>1017</v>
      </c>
      <c r="W505" s="50">
        <f>R19972311</f>
        <v>0</v>
      </c>
      <c r="X505" s="50">
        <f>R19972312</f>
        <v>0</v>
      </c>
      <c r="Y505" s="50">
        <f>R19972313</f>
        <v>0</v>
      </c>
      <c r="Z505" s="49">
        <f>R19972314</f>
        <v>0</v>
      </c>
    </row>
    <row r="506" spans="1:26" ht="12.75">
      <c r="A506" s="44">
        <f t="shared" si="140"/>
        <v>0</v>
      </c>
      <c r="B506" s="43">
        <f t="shared" si="141"/>
        <v>0</v>
      </c>
      <c r="C506" s="43">
        <f t="shared" si="142"/>
        <v>0</v>
      </c>
      <c r="D506" s="43">
        <f t="shared" si="143"/>
        <v>0</v>
      </c>
      <c r="E506" s="45">
        <f t="shared" si="144"/>
        <v>0</v>
      </c>
      <c r="F506" s="43">
        <f t="shared" si="145"/>
        <v>0</v>
      </c>
      <c r="G506" s="43">
        <f t="shared" si="146"/>
        <v>0</v>
      </c>
      <c r="H506" s="43">
        <f t="shared" si="147"/>
        <v>0</v>
      </c>
      <c r="I506" s="46">
        <f t="shared" si="148"/>
        <v>0</v>
      </c>
      <c r="J506" s="47">
        <f t="shared" si="149"/>
      </c>
      <c r="K506" s="43">
        <f t="shared" si="150"/>
        <v>0</v>
      </c>
      <c r="L506" s="43">
        <f t="shared" si="151"/>
        <v>0</v>
      </c>
      <c r="M506" s="43">
        <f t="shared" si="152"/>
        <v>0</v>
      </c>
      <c r="N506" s="43">
        <f t="shared" si="153"/>
        <v>0</v>
      </c>
      <c r="O506" s="43">
        <f t="shared" si="154"/>
        <v>0</v>
      </c>
      <c r="P506" s="43">
        <f t="shared" si="155"/>
        <v>0</v>
      </c>
      <c r="Q506" s="43">
        <f t="shared" si="156"/>
      </c>
      <c r="R506" s="43">
        <f t="shared" si="157"/>
        <v>0</v>
      </c>
      <c r="S506" s="43">
        <f t="shared" si="158"/>
        <v>0</v>
      </c>
      <c r="T506" s="43">
        <f t="shared" si="159"/>
        <v>0</v>
      </c>
      <c r="U506" s="43">
        <v>199</v>
      </c>
      <c r="V506" s="39" t="s">
        <v>1019</v>
      </c>
      <c r="W506" s="50">
        <f>R19972401</f>
        <v>0</v>
      </c>
      <c r="X506" s="50">
        <f>R19972402</f>
        <v>0</v>
      </c>
      <c r="Y506" s="50">
        <f>R19972403</f>
        <v>0</v>
      </c>
      <c r="Z506" s="49">
        <f>R19972404</f>
        <v>0</v>
      </c>
    </row>
    <row r="507" spans="1:26" ht="12.75">
      <c r="A507" s="44">
        <f t="shared" si="140"/>
        <v>0</v>
      </c>
      <c r="B507" s="43">
        <f t="shared" si="141"/>
        <v>0</v>
      </c>
      <c r="C507" s="43">
        <f t="shared" si="142"/>
        <v>0</v>
      </c>
      <c r="D507" s="43">
        <f t="shared" si="143"/>
        <v>0</v>
      </c>
      <c r="E507" s="45">
        <f t="shared" si="144"/>
        <v>0</v>
      </c>
      <c r="F507" s="43">
        <f t="shared" si="145"/>
        <v>0</v>
      </c>
      <c r="G507" s="43">
        <f t="shared" si="146"/>
        <v>0</v>
      </c>
      <c r="H507" s="43">
        <f t="shared" si="147"/>
        <v>0</v>
      </c>
      <c r="I507" s="46">
        <f t="shared" si="148"/>
        <v>0</v>
      </c>
      <c r="J507" s="47">
        <f t="shared" si="149"/>
      </c>
      <c r="K507" s="43">
        <f t="shared" si="150"/>
        <v>0</v>
      </c>
      <c r="L507" s="43">
        <f t="shared" si="151"/>
        <v>0</v>
      </c>
      <c r="M507" s="43">
        <f t="shared" si="152"/>
        <v>0</v>
      </c>
      <c r="N507" s="43">
        <f t="shared" si="153"/>
        <v>0</v>
      </c>
      <c r="O507" s="43">
        <f t="shared" si="154"/>
        <v>0</v>
      </c>
      <c r="P507" s="43">
        <f t="shared" si="155"/>
        <v>0</v>
      </c>
      <c r="Q507" s="43">
        <f t="shared" si="156"/>
      </c>
      <c r="R507" s="43">
        <f t="shared" si="157"/>
        <v>0</v>
      </c>
      <c r="S507" s="43">
        <f t="shared" si="158"/>
        <v>0</v>
      </c>
      <c r="T507" s="43">
        <f t="shared" si="159"/>
        <v>0</v>
      </c>
      <c r="U507" s="43">
        <v>199</v>
      </c>
      <c r="V507" s="39" t="s">
        <v>1021</v>
      </c>
      <c r="W507" s="50">
        <f>R19972411</f>
        <v>0</v>
      </c>
      <c r="X507" s="50">
        <f>R19972412</f>
        <v>0</v>
      </c>
      <c r="Y507" s="50">
        <f>R19972413</f>
        <v>0</v>
      </c>
      <c r="Z507" s="49">
        <f>R19972414</f>
        <v>0</v>
      </c>
    </row>
    <row r="508" spans="1:26" ht="12.75">
      <c r="A508" s="44">
        <f t="shared" si="140"/>
        <v>0</v>
      </c>
      <c r="B508" s="43">
        <f t="shared" si="141"/>
        <v>0</v>
      </c>
      <c r="C508" s="43">
        <f t="shared" si="142"/>
        <v>0</v>
      </c>
      <c r="D508" s="43">
        <f t="shared" si="143"/>
        <v>0</v>
      </c>
      <c r="E508" s="45">
        <f t="shared" si="144"/>
        <v>0</v>
      </c>
      <c r="F508" s="43">
        <f t="shared" si="145"/>
        <v>0</v>
      </c>
      <c r="G508" s="43">
        <f t="shared" si="146"/>
        <v>0</v>
      </c>
      <c r="H508" s="43">
        <f t="shared" si="147"/>
        <v>0</v>
      </c>
      <c r="I508" s="46">
        <f t="shared" si="148"/>
        <v>0</v>
      </c>
      <c r="J508" s="47">
        <f t="shared" si="149"/>
      </c>
      <c r="K508" s="43">
        <f t="shared" si="150"/>
        <v>0</v>
      </c>
      <c r="L508" s="43">
        <f t="shared" si="151"/>
        <v>0</v>
      </c>
      <c r="M508" s="43">
        <f t="shared" si="152"/>
        <v>0</v>
      </c>
      <c r="N508" s="43">
        <f t="shared" si="153"/>
        <v>0</v>
      </c>
      <c r="O508" s="43">
        <f t="shared" si="154"/>
        <v>0</v>
      </c>
      <c r="P508" s="43">
        <f t="shared" si="155"/>
        <v>0</v>
      </c>
      <c r="Q508" s="43">
        <f t="shared" si="156"/>
      </c>
      <c r="R508" s="43">
        <f t="shared" si="157"/>
        <v>0</v>
      </c>
      <c r="S508" s="43">
        <f t="shared" si="158"/>
        <v>0</v>
      </c>
      <c r="T508" s="43">
        <f t="shared" si="159"/>
        <v>0</v>
      </c>
      <c r="U508" s="43">
        <v>199</v>
      </c>
      <c r="V508" s="39" t="s">
        <v>1023</v>
      </c>
      <c r="W508" s="50">
        <f>R19972421</f>
        <v>0</v>
      </c>
      <c r="X508" s="50">
        <f>R19972422</f>
        <v>0</v>
      </c>
      <c r="Y508" s="50">
        <f>R19972423</f>
        <v>0</v>
      </c>
      <c r="Z508" s="49">
        <f>R19972424</f>
        <v>0</v>
      </c>
    </row>
    <row r="509" spans="1:26" ht="12.75">
      <c r="A509" s="44">
        <f t="shared" si="140"/>
        <v>0</v>
      </c>
      <c r="B509" s="43">
        <f t="shared" si="141"/>
        <v>0</v>
      </c>
      <c r="C509" s="43">
        <f t="shared" si="142"/>
        <v>0</v>
      </c>
      <c r="D509" s="43">
        <f t="shared" si="143"/>
        <v>0</v>
      </c>
      <c r="E509" s="45">
        <f t="shared" si="144"/>
        <v>0</v>
      </c>
      <c r="F509" s="43">
        <f t="shared" si="145"/>
        <v>0</v>
      </c>
      <c r="G509" s="43">
        <f t="shared" si="146"/>
        <v>0</v>
      </c>
      <c r="H509" s="43">
        <f t="shared" si="147"/>
        <v>0</v>
      </c>
      <c r="I509" s="46">
        <f t="shared" si="148"/>
        <v>0</v>
      </c>
      <c r="J509" s="47">
        <f t="shared" si="149"/>
      </c>
      <c r="K509" s="43">
        <f t="shared" si="150"/>
        <v>0</v>
      </c>
      <c r="L509" s="43">
        <f t="shared" si="151"/>
        <v>0</v>
      </c>
      <c r="M509" s="43">
        <f t="shared" si="152"/>
        <v>0</v>
      </c>
      <c r="N509" s="43">
        <f t="shared" si="153"/>
        <v>0</v>
      </c>
      <c r="O509" s="43">
        <f t="shared" si="154"/>
        <v>0</v>
      </c>
      <c r="P509" s="43">
        <f t="shared" si="155"/>
        <v>0</v>
      </c>
      <c r="Q509" s="43">
        <f t="shared" si="156"/>
      </c>
      <c r="R509" s="43">
        <f t="shared" si="157"/>
        <v>0</v>
      </c>
      <c r="S509" s="43">
        <f t="shared" si="158"/>
        <v>0</v>
      </c>
      <c r="T509" s="43">
        <f t="shared" si="159"/>
        <v>0</v>
      </c>
      <c r="U509" s="43">
        <v>199</v>
      </c>
      <c r="V509" s="39" t="s">
        <v>1025</v>
      </c>
      <c r="W509" s="50">
        <f>R19972431</f>
        <v>0</v>
      </c>
      <c r="X509" s="50">
        <f>R19972432</f>
        <v>0</v>
      </c>
      <c r="Y509" s="50">
        <f>R19972433</f>
        <v>0</v>
      </c>
      <c r="Z509" s="49">
        <f>R19972434</f>
        <v>0</v>
      </c>
    </row>
    <row r="510" spans="1:26" ht="12.75">
      <c r="A510" s="44">
        <f t="shared" si="140"/>
        <v>0</v>
      </c>
      <c r="B510" s="43">
        <f t="shared" si="141"/>
        <v>0</v>
      </c>
      <c r="C510" s="43">
        <f t="shared" si="142"/>
        <v>0</v>
      </c>
      <c r="D510" s="43">
        <f t="shared" si="143"/>
        <v>0</v>
      </c>
      <c r="E510" s="45">
        <f t="shared" si="144"/>
        <v>0</v>
      </c>
      <c r="F510" s="43">
        <f t="shared" si="145"/>
        <v>0</v>
      </c>
      <c r="G510" s="43">
        <f t="shared" si="146"/>
        <v>0</v>
      </c>
      <c r="H510" s="43">
        <f t="shared" si="147"/>
        <v>0</v>
      </c>
      <c r="I510" s="46">
        <f t="shared" si="148"/>
        <v>0</v>
      </c>
      <c r="J510" s="47">
        <f t="shared" si="149"/>
      </c>
      <c r="K510" s="43">
        <f t="shared" si="150"/>
        <v>0</v>
      </c>
      <c r="L510" s="43">
        <f t="shared" si="151"/>
        <v>0</v>
      </c>
      <c r="M510" s="43">
        <f t="shared" si="152"/>
        <v>0</v>
      </c>
      <c r="N510" s="43">
        <f t="shared" si="153"/>
        <v>0</v>
      </c>
      <c r="O510" s="43">
        <f t="shared" si="154"/>
        <v>0</v>
      </c>
      <c r="P510" s="43">
        <f t="shared" si="155"/>
        <v>0</v>
      </c>
      <c r="Q510" s="43">
        <f t="shared" si="156"/>
      </c>
      <c r="R510" s="43">
        <f t="shared" si="157"/>
        <v>0</v>
      </c>
      <c r="S510" s="43">
        <f t="shared" si="158"/>
        <v>0</v>
      </c>
      <c r="T510" s="43">
        <f t="shared" si="159"/>
        <v>0</v>
      </c>
      <c r="U510" s="43">
        <v>199</v>
      </c>
      <c r="V510" s="39" t="s">
        <v>1027</v>
      </c>
      <c r="W510" s="50">
        <f>R19972441</f>
        <v>0</v>
      </c>
      <c r="X510" s="50">
        <f>R19972442</f>
        <v>0</v>
      </c>
      <c r="Y510" s="50">
        <f>R19972443</f>
        <v>0</v>
      </c>
      <c r="Z510" s="49">
        <f>R19972444</f>
        <v>0</v>
      </c>
    </row>
    <row r="511" spans="1:26" ht="12.75">
      <c r="A511" s="44">
        <f t="shared" si="140"/>
        <v>0</v>
      </c>
      <c r="B511" s="43">
        <f t="shared" si="141"/>
        <v>0</v>
      </c>
      <c r="C511" s="43">
        <f t="shared" si="142"/>
        <v>0</v>
      </c>
      <c r="D511" s="43">
        <f t="shared" si="143"/>
        <v>0</v>
      </c>
      <c r="E511" s="45">
        <f t="shared" si="144"/>
        <v>0</v>
      </c>
      <c r="F511" s="43">
        <f t="shared" si="145"/>
        <v>0</v>
      </c>
      <c r="G511" s="43">
        <f t="shared" si="146"/>
        <v>0</v>
      </c>
      <c r="H511" s="43">
        <f t="shared" si="147"/>
        <v>0</v>
      </c>
      <c r="I511" s="46">
        <f t="shared" si="148"/>
        <v>0</v>
      </c>
      <c r="J511" s="47">
        <f t="shared" si="149"/>
      </c>
      <c r="K511" s="43">
        <f t="shared" si="150"/>
        <v>0</v>
      </c>
      <c r="L511" s="43">
        <f t="shared" si="151"/>
        <v>0</v>
      </c>
      <c r="M511" s="43">
        <f t="shared" si="152"/>
        <v>0</v>
      </c>
      <c r="N511" s="43">
        <f t="shared" si="153"/>
        <v>0</v>
      </c>
      <c r="O511" s="43">
        <f t="shared" si="154"/>
        <v>0</v>
      </c>
      <c r="P511" s="43">
        <f t="shared" si="155"/>
        <v>0</v>
      </c>
      <c r="Q511" s="43">
        <f t="shared" si="156"/>
      </c>
      <c r="R511" s="43">
        <f t="shared" si="157"/>
        <v>0</v>
      </c>
      <c r="S511" s="43">
        <f t="shared" si="158"/>
        <v>0</v>
      </c>
      <c r="T511" s="43">
        <f t="shared" si="159"/>
        <v>0</v>
      </c>
      <c r="U511" s="43">
        <v>199</v>
      </c>
      <c r="V511" s="39" t="s">
        <v>1029</v>
      </c>
      <c r="W511" s="50">
        <f>R19972491</f>
        <v>0</v>
      </c>
      <c r="X511" s="50">
        <f>R19972492</f>
        <v>0</v>
      </c>
      <c r="Y511" s="48" t="str">
        <f>R19972493</f>
        <v>x</v>
      </c>
      <c r="Z511" s="49">
        <f>R19972494</f>
        <v>0</v>
      </c>
    </row>
    <row r="512" spans="1:26" ht="12.75">
      <c r="A512" s="44">
        <f t="shared" si="140"/>
        <v>0</v>
      </c>
      <c r="B512" s="43">
        <f t="shared" si="141"/>
        <v>0</v>
      </c>
      <c r="C512" s="43">
        <f t="shared" si="142"/>
        <v>0</v>
      </c>
      <c r="D512" s="43">
        <f t="shared" si="143"/>
        <v>0</v>
      </c>
      <c r="E512" s="45">
        <f t="shared" si="144"/>
        <v>0</v>
      </c>
      <c r="F512" s="43">
        <f t="shared" si="145"/>
        <v>0</v>
      </c>
      <c r="G512" s="43">
        <f t="shared" si="146"/>
        <v>0</v>
      </c>
      <c r="H512" s="43">
        <f t="shared" si="147"/>
        <v>0</v>
      </c>
      <c r="I512" s="46">
        <f t="shared" si="148"/>
        <v>0</v>
      </c>
      <c r="J512" s="47">
        <f t="shared" si="149"/>
      </c>
      <c r="K512" s="43">
        <f t="shared" si="150"/>
        <v>0</v>
      </c>
      <c r="L512" s="43">
        <f t="shared" si="151"/>
        <v>0</v>
      </c>
      <c r="M512" s="43">
        <f t="shared" si="152"/>
        <v>0</v>
      </c>
      <c r="N512" s="43">
        <f t="shared" si="153"/>
        <v>0</v>
      </c>
      <c r="O512" s="43">
        <f t="shared" si="154"/>
        <v>0</v>
      </c>
      <c r="P512" s="43">
        <f t="shared" si="155"/>
        <v>0</v>
      </c>
      <c r="Q512" s="43">
        <f t="shared" si="156"/>
      </c>
      <c r="R512" s="43">
        <f t="shared" si="157"/>
        <v>0</v>
      </c>
      <c r="S512" s="43">
        <f t="shared" si="158"/>
        <v>0</v>
      </c>
      <c r="T512" s="43">
        <f t="shared" si="159"/>
        <v>0</v>
      </c>
      <c r="U512" s="43">
        <v>199</v>
      </c>
      <c r="V512" s="39" t="s">
        <v>1031</v>
      </c>
      <c r="W512" s="50">
        <f>R19972501</f>
        <v>0</v>
      </c>
      <c r="X512" s="50">
        <f>R19972502</f>
        <v>0</v>
      </c>
      <c r="Y512" s="48" t="str">
        <f>R19972503</f>
        <v>x</v>
      </c>
      <c r="Z512" s="49">
        <f>R19972504</f>
        <v>0</v>
      </c>
    </row>
    <row r="513" spans="1:26" ht="12.75">
      <c r="A513" s="44">
        <f t="shared" si="140"/>
        <v>0</v>
      </c>
      <c r="B513" s="43">
        <f t="shared" si="141"/>
        <v>0</v>
      </c>
      <c r="C513" s="43">
        <f t="shared" si="142"/>
        <v>0</v>
      </c>
      <c r="D513" s="43">
        <f t="shared" si="143"/>
        <v>0</v>
      </c>
      <c r="E513" s="45">
        <f t="shared" si="144"/>
        <v>0</v>
      </c>
      <c r="F513" s="43">
        <f t="shared" si="145"/>
        <v>0</v>
      </c>
      <c r="G513" s="43">
        <f t="shared" si="146"/>
        <v>0</v>
      </c>
      <c r="H513" s="43">
        <f t="shared" si="147"/>
        <v>0</v>
      </c>
      <c r="I513" s="46">
        <f t="shared" si="148"/>
        <v>0</v>
      </c>
      <c r="J513" s="47">
        <f t="shared" si="149"/>
      </c>
      <c r="K513" s="43">
        <f t="shared" si="150"/>
        <v>0</v>
      </c>
      <c r="L513" s="43">
        <f t="shared" si="151"/>
        <v>0</v>
      </c>
      <c r="M513" s="43">
        <f t="shared" si="152"/>
        <v>0</v>
      </c>
      <c r="N513" s="43">
        <f t="shared" si="153"/>
        <v>0</v>
      </c>
      <c r="O513" s="43">
        <f t="shared" si="154"/>
        <v>0</v>
      </c>
      <c r="P513" s="43">
        <f t="shared" si="155"/>
        <v>0</v>
      </c>
      <c r="Q513" s="43">
        <f t="shared" si="156"/>
      </c>
      <c r="R513" s="43">
        <f t="shared" si="157"/>
        <v>0</v>
      </c>
      <c r="S513" s="43">
        <f t="shared" si="158"/>
        <v>0</v>
      </c>
      <c r="T513" s="43">
        <f t="shared" si="159"/>
        <v>0</v>
      </c>
      <c r="U513" s="43">
        <v>199</v>
      </c>
      <c r="V513" s="39" t="s">
        <v>1032</v>
      </c>
      <c r="W513" s="48">
        <f>R19972991</f>
        <v>0</v>
      </c>
      <c r="X513" s="48">
        <f>R19972992</f>
        <v>0</v>
      </c>
      <c r="Y513" s="48">
        <f>R19972993</f>
        <v>0</v>
      </c>
      <c r="Z513" s="49">
        <f>R19972994</f>
        <v>0</v>
      </c>
    </row>
    <row r="514" spans="1:26" ht="12.75">
      <c r="A514" s="44">
        <f aca="true" t="shared" si="160" ref="A514:A577">IdentICO</f>
        <v>0</v>
      </c>
      <c r="B514" s="43">
        <f aca="true" t="shared" si="161" ref="B514:B577">IdentNazov</f>
        <v>0</v>
      </c>
      <c r="C514" s="43">
        <f aca="true" t="shared" si="162" ref="C514:C577">IdentUlica</f>
        <v>0</v>
      </c>
      <c r="D514" s="43">
        <f aca="true" t="shared" si="163" ref="D514:D577">IdentObec</f>
        <v>0</v>
      </c>
      <c r="E514" s="45">
        <f aca="true" t="shared" si="164" ref="E514:E577">IdentPSC</f>
        <v>0</v>
      </c>
      <c r="F514" s="43">
        <f aca="true" t="shared" si="165" ref="F514:F577">IdentKontakt</f>
        <v>0</v>
      </c>
      <c r="G514" s="43">
        <f aca="true" t="shared" si="166" ref="G514:G577">IdentTelefon</f>
        <v>0</v>
      </c>
      <c r="H514" s="43">
        <f aca="true" t="shared" si="167" ref="H514:H577">IdentOkresKod</f>
        <v>0</v>
      </c>
      <c r="I514" s="46">
        <f aca="true" t="shared" si="168" ref="I514:I577">IdentRegCislo</f>
        <v>0</v>
      </c>
      <c r="J514" s="47">
        <f aca="true" t="shared" si="169" ref="J514:J577">LEFT(IdentKOD1,2)</f>
      </c>
      <c r="K514" s="43">
        <f aca="true" t="shared" si="170" ref="K514:K577">IdentKOD2</f>
        <v>0</v>
      </c>
      <c r="L514" s="43">
        <f aca="true" t="shared" si="171" ref="L514:L577">IdentKOD3</f>
        <v>0</v>
      </c>
      <c r="M514" s="43">
        <f aca="true" t="shared" si="172" ref="M514:M577">IdentKOD4</f>
        <v>0</v>
      </c>
      <c r="N514" s="43">
        <f aca="true" t="shared" si="173" ref="N514:N577">IdentKOD5</f>
        <v>0</v>
      </c>
      <c r="O514" s="43">
        <f aca="true" t="shared" si="174" ref="O514:O577">IdentKOD6</f>
        <v>0</v>
      </c>
      <c r="P514" s="43">
        <f aca="true" t="shared" si="175" ref="P514:P577">IdentKOD7</f>
        <v>0</v>
      </c>
      <c r="Q514" s="43">
        <f aca="true" t="shared" si="176" ref="Q514:Q577">LEFT(IdentKOD8,1)</f>
      </c>
      <c r="R514" s="43">
        <f aca="true" t="shared" si="177" ref="R514:R577">IdentKOD9</f>
        <v>0</v>
      </c>
      <c r="S514" s="43">
        <f aca="true" t="shared" si="178" ref="S514:S577">IdentZdruzenie</f>
        <v>0</v>
      </c>
      <c r="T514" s="43">
        <f aca="true" t="shared" si="179" ref="T514:T577">IdentKOD10</f>
        <v>0</v>
      </c>
      <c r="U514" s="43">
        <v>199</v>
      </c>
      <c r="V514" s="39" t="s">
        <v>1035</v>
      </c>
      <c r="W514" s="50">
        <f>R19975001</f>
        <v>0</v>
      </c>
      <c r="X514" s="50">
        <f>R19975002</f>
        <v>0</v>
      </c>
      <c r="Y514" s="48" t="str">
        <f>R19975003</f>
        <v>x</v>
      </c>
      <c r="Z514" s="49">
        <f>R19975004</f>
        <v>0</v>
      </c>
    </row>
    <row r="515" spans="1:26" ht="12.75">
      <c r="A515" s="44">
        <f t="shared" si="160"/>
        <v>0</v>
      </c>
      <c r="B515" s="43">
        <f t="shared" si="161"/>
        <v>0</v>
      </c>
      <c r="C515" s="43">
        <f t="shared" si="162"/>
        <v>0</v>
      </c>
      <c r="D515" s="43">
        <f t="shared" si="163"/>
        <v>0</v>
      </c>
      <c r="E515" s="45">
        <f t="shared" si="164"/>
        <v>0</v>
      </c>
      <c r="F515" s="43">
        <f t="shared" si="165"/>
        <v>0</v>
      </c>
      <c r="G515" s="43">
        <f t="shared" si="166"/>
        <v>0</v>
      </c>
      <c r="H515" s="43">
        <f t="shared" si="167"/>
        <v>0</v>
      </c>
      <c r="I515" s="46">
        <f t="shared" si="168"/>
        <v>0</v>
      </c>
      <c r="J515" s="47">
        <f t="shared" si="169"/>
      </c>
      <c r="K515" s="43">
        <f t="shared" si="170"/>
        <v>0</v>
      </c>
      <c r="L515" s="43">
        <f t="shared" si="171"/>
        <v>0</v>
      </c>
      <c r="M515" s="43">
        <f t="shared" si="172"/>
        <v>0</v>
      </c>
      <c r="N515" s="43">
        <f t="shared" si="173"/>
        <v>0</v>
      </c>
      <c r="O515" s="43">
        <f t="shared" si="174"/>
        <v>0</v>
      </c>
      <c r="P515" s="43">
        <f t="shared" si="175"/>
        <v>0</v>
      </c>
      <c r="Q515" s="43">
        <f t="shared" si="176"/>
      </c>
      <c r="R515" s="43">
        <f t="shared" si="177"/>
        <v>0</v>
      </c>
      <c r="S515" s="43">
        <f t="shared" si="178"/>
        <v>0</v>
      </c>
      <c r="T515" s="43">
        <f t="shared" si="179"/>
        <v>0</v>
      </c>
      <c r="U515" s="43">
        <v>199</v>
      </c>
      <c r="V515" s="39" t="s">
        <v>1037</v>
      </c>
      <c r="W515" s="50">
        <f>R19975051</f>
        <v>0</v>
      </c>
      <c r="X515" s="50">
        <f>R19975052</f>
        <v>0</v>
      </c>
      <c r="Y515" s="48" t="str">
        <f>R19975053</f>
        <v>x</v>
      </c>
      <c r="Z515" s="49">
        <f>R19975054</f>
        <v>0</v>
      </c>
    </row>
    <row r="516" spans="1:26" ht="12.75">
      <c r="A516" s="44">
        <f t="shared" si="160"/>
        <v>0</v>
      </c>
      <c r="B516" s="43">
        <f t="shared" si="161"/>
        <v>0</v>
      </c>
      <c r="C516" s="43">
        <f t="shared" si="162"/>
        <v>0</v>
      </c>
      <c r="D516" s="43">
        <f t="shared" si="163"/>
        <v>0</v>
      </c>
      <c r="E516" s="45">
        <f t="shared" si="164"/>
        <v>0</v>
      </c>
      <c r="F516" s="43">
        <f t="shared" si="165"/>
        <v>0</v>
      </c>
      <c r="G516" s="43">
        <f t="shared" si="166"/>
        <v>0</v>
      </c>
      <c r="H516" s="43">
        <f t="shared" si="167"/>
        <v>0</v>
      </c>
      <c r="I516" s="46">
        <f t="shared" si="168"/>
        <v>0</v>
      </c>
      <c r="J516" s="47">
        <f t="shared" si="169"/>
      </c>
      <c r="K516" s="43">
        <f t="shared" si="170"/>
        <v>0</v>
      </c>
      <c r="L516" s="43">
        <f t="shared" si="171"/>
        <v>0</v>
      </c>
      <c r="M516" s="43">
        <f t="shared" si="172"/>
        <v>0</v>
      </c>
      <c r="N516" s="43">
        <f t="shared" si="173"/>
        <v>0</v>
      </c>
      <c r="O516" s="43">
        <f t="shared" si="174"/>
        <v>0</v>
      </c>
      <c r="P516" s="43">
        <f t="shared" si="175"/>
        <v>0</v>
      </c>
      <c r="Q516" s="43">
        <f t="shared" si="176"/>
      </c>
      <c r="R516" s="43">
        <f t="shared" si="177"/>
        <v>0</v>
      </c>
      <c r="S516" s="43">
        <f t="shared" si="178"/>
        <v>0</v>
      </c>
      <c r="T516" s="43">
        <f t="shared" si="179"/>
        <v>0</v>
      </c>
      <c r="U516" s="43">
        <v>199</v>
      </c>
      <c r="V516" s="39" t="s">
        <v>1039</v>
      </c>
      <c r="W516" s="50">
        <f>R19975101</f>
        <v>0</v>
      </c>
      <c r="X516" s="50">
        <f>R19975102</f>
        <v>0</v>
      </c>
      <c r="Y516" s="48" t="str">
        <f>R19975103</f>
        <v>x</v>
      </c>
      <c r="Z516" s="49">
        <f>R19975104</f>
        <v>0</v>
      </c>
    </row>
    <row r="517" spans="1:26" ht="12.75">
      <c r="A517" s="44">
        <f t="shared" si="160"/>
        <v>0</v>
      </c>
      <c r="B517" s="43">
        <f t="shared" si="161"/>
        <v>0</v>
      </c>
      <c r="C517" s="43">
        <f t="shared" si="162"/>
        <v>0</v>
      </c>
      <c r="D517" s="43">
        <f t="shared" si="163"/>
        <v>0</v>
      </c>
      <c r="E517" s="45">
        <f t="shared" si="164"/>
        <v>0</v>
      </c>
      <c r="F517" s="43">
        <f t="shared" si="165"/>
        <v>0</v>
      </c>
      <c r="G517" s="43">
        <f t="shared" si="166"/>
        <v>0</v>
      </c>
      <c r="H517" s="43">
        <f t="shared" si="167"/>
        <v>0</v>
      </c>
      <c r="I517" s="46">
        <f t="shared" si="168"/>
        <v>0</v>
      </c>
      <c r="J517" s="47">
        <f t="shared" si="169"/>
      </c>
      <c r="K517" s="43">
        <f t="shared" si="170"/>
        <v>0</v>
      </c>
      <c r="L517" s="43">
        <f t="shared" si="171"/>
        <v>0</v>
      </c>
      <c r="M517" s="43">
        <f t="shared" si="172"/>
        <v>0</v>
      </c>
      <c r="N517" s="43">
        <f t="shared" si="173"/>
        <v>0</v>
      </c>
      <c r="O517" s="43">
        <f t="shared" si="174"/>
        <v>0</v>
      </c>
      <c r="P517" s="43">
        <f t="shared" si="175"/>
        <v>0</v>
      </c>
      <c r="Q517" s="43">
        <f t="shared" si="176"/>
      </c>
      <c r="R517" s="43">
        <f t="shared" si="177"/>
        <v>0</v>
      </c>
      <c r="S517" s="43">
        <f t="shared" si="178"/>
        <v>0</v>
      </c>
      <c r="T517" s="43">
        <f t="shared" si="179"/>
        <v>0</v>
      </c>
      <c r="U517" s="43">
        <v>199</v>
      </c>
      <c r="V517" s="39" t="s">
        <v>1041</v>
      </c>
      <c r="W517" s="50">
        <f>R19975151</f>
        <v>0</v>
      </c>
      <c r="X517" s="50">
        <f>R19975152</f>
        <v>0</v>
      </c>
      <c r="Y517" s="48" t="str">
        <f>R19975153</f>
        <v>x</v>
      </c>
      <c r="Z517" s="49">
        <f>R19975154</f>
        <v>0</v>
      </c>
    </row>
    <row r="518" spans="1:26" ht="12.75">
      <c r="A518" s="44">
        <f t="shared" si="160"/>
        <v>0</v>
      </c>
      <c r="B518" s="43">
        <f t="shared" si="161"/>
        <v>0</v>
      </c>
      <c r="C518" s="43">
        <f t="shared" si="162"/>
        <v>0</v>
      </c>
      <c r="D518" s="43">
        <f t="shared" si="163"/>
        <v>0</v>
      </c>
      <c r="E518" s="45">
        <f t="shared" si="164"/>
        <v>0</v>
      </c>
      <c r="F518" s="43">
        <f t="shared" si="165"/>
        <v>0</v>
      </c>
      <c r="G518" s="43">
        <f t="shared" si="166"/>
        <v>0</v>
      </c>
      <c r="H518" s="43">
        <f t="shared" si="167"/>
        <v>0</v>
      </c>
      <c r="I518" s="46">
        <f t="shared" si="168"/>
        <v>0</v>
      </c>
      <c r="J518" s="47">
        <f t="shared" si="169"/>
      </c>
      <c r="K518" s="43">
        <f t="shared" si="170"/>
        <v>0</v>
      </c>
      <c r="L518" s="43">
        <f t="shared" si="171"/>
        <v>0</v>
      </c>
      <c r="M518" s="43">
        <f t="shared" si="172"/>
        <v>0</v>
      </c>
      <c r="N518" s="43">
        <f t="shared" si="173"/>
        <v>0</v>
      </c>
      <c r="O518" s="43">
        <f t="shared" si="174"/>
        <v>0</v>
      </c>
      <c r="P518" s="43">
        <f t="shared" si="175"/>
        <v>0</v>
      </c>
      <c r="Q518" s="43">
        <f t="shared" si="176"/>
      </c>
      <c r="R518" s="43">
        <f t="shared" si="177"/>
        <v>0</v>
      </c>
      <c r="S518" s="43">
        <f t="shared" si="178"/>
        <v>0</v>
      </c>
      <c r="T518" s="43">
        <f t="shared" si="179"/>
        <v>0</v>
      </c>
      <c r="U518" s="43">
        <v>199</v>
      </c>
      <c r="V518" s="39" t="s">
        <v>1043</v>
      </c>
      <c r="W518" s="50">
        <f>R19975201</f>
        <v>0</v>
      </c>
      <c r="X518" s="50">
        <f>R19975202</f>
        <v>0</v>
      </c>
      <c r="Y518" s="48" t="str">
        <f>R19975203</f>
        <v>x</v>
      </c>
      <c r="Z518" s="49">
        <f>R19975204</f>
        <v>0</v>
      </c>
    </row>
    <row r="519" spans="1:26" ht="12.75">
      <c r="A519" s="44">
        <f t="shared" si="160"/>
        <v>0</v>
      </c>
      <c r="B519" s="43">
        <f t="shared" si="161"/>
        <v>0</v>
      </c>
      <c r="C519" s="43">
        <f t="shared" si="162"/>
        <v>0</v>
      </c>
      <c r="D519" s="43">
        <f t="shared" si="163"/>
        <v>0</v>
      </c>
      <c r="E519" s="45">
        <f t="shared" si="164"/>
        <v>0</v>
      </c>
      <c r="F519" s="43">
        <f t="shared" si="165"/>
        <v>0</v>
      </c>
      <c r="G519" s="43">
        <f t="shared" si="166"/>
        <v>0</v>
      </c>
      <c r="H519" s="43">
        <f t="shared" si="167"/>
        <v>0</v>
      </c>
      <c r="I519" s="46">
        <f t="shared" si="168"/>
        <v>0</v>
      </c>
      <c r="J519" s="47">
        <f t="shared" si="169"/>
      </c>
      <c r="K519" s="43">
        <f t="shared" si="170"/>
        <v>0</v>
      </c>
      <c r="L519" s="43">
        <f t="shared" si="171"/>
        <v>0</v>
      </c>
      <c r="M519" s="43">
        <f t="shared" si="172"/>
        <v>0</v>
      </c>
      <c r="N519" s="43">
        <f t="shared" si="173"/>
        <v>0</v>
      </c>
      <c r="O519" s="43">
        <f t="shared" si="174"/>
        <v>0</v>
      </c>
      <c r="P519" s="43">
        <f t="shared" si="175"/>
        <v>0</v>
      </c>
      <c r="Q519" s="43">
        <f t="shared" si="176"/>
      </c>
      <c r="R519" s="43">
        <f t="shared" si="177"/>
        <v>0</v>
      </c>
      <c r="S519" s="43">
        <f t="shared" si="178"/>
        <v>0</v>
      </c>
      <c r="T519" s="43">
        <f t="shared" si="179"/>
        <v>0</v>
      </c>
      <c r="U519" s="43">
        <v>199</v>
      </c>
      <c r="V519" s="39" t="s">
        <v>1045</v>
      </c>
      <c r="W519" s="50">
        <f>R19975251</f>
        <v>0</v>
      </c>
      <c r="X519" s="50">
        <f>R19975252</f>
        <v>0</v>
      </c>
      <c r="Y519" s="48" t="str">
        <f>R19975253</f>
        <v>x</v>
      </c>
      <c r="Z519" s="49">
        <f>R19975254</f>
        <v>0</v>
      </c>
    </row>
    <row r="520" spans="1:26" ht="12.75">
      <c r="A520" s="44">
        <f t="shared" si="160"/>
        <v>0</v>
      </c>
      <c r="B520" s="43">
        <f t="shared" si="161"/>
        <v>0</v>
      </c>
      <c r="C520" s="43">
        <f t="shared" si="162"/>
        <v>0</v>
      </c>
      <c r="D520" s="43">
        <f t="shared" si="163"/>
        <v>0</v>
      </c>
      <c r="E520" s="45">
        <f t="shared" si="164"/>
        <v>0</v>
      </c>
      <c r="F520" s="43">
        <f t="shared" si="165"/>
        <v>0</v>
      </c>
      <c r="G520" s="43">
        <f t="shared" si="166"/>
        <v>0</v>
      </c>
      <c r="H520" s="43">
        <f t="shared" si="167"/>
        <v>0</v>
      </c>
      <c r="I520" s="46">
        <f t="shared" si="168"/>
        <v>0</v>
      </c>
      <c r="J520" s="47">
        <f t="shared" si="169"/>
      </c>
      <c r="K520" s="43">
        <f t="shared" si="170"/>
        <v>0</v>
      </c>
      <c r="L520" s="43">
        <f t="shared" si="171"/>
        <v>0</v>
      </c>
      <c r="M520" s="43">
        <f t="shared" si="172"/>
        <v>0</v>
      </c>
      <c r="N520" s="43">
        <f t="shared" si="173"/>
        <v>0</v>
      </c>
      <c r="O520" s="43">
        <f t="shared" si="174"/>
        <v>0</v>
      </c>
      <c r="P520" s="43">
        <f t="shared" si="175"/>
        <v>0</v>
      </c>
      <c r="Q520" s="43">
        <f t="shared" si="176"/>
      </c>
      <c r="R520" s="43">
        <f t="shared" si="177"/>
        <v>0</v>
      </c>
      <c r="S520" s="43">
        <f t="shared" si="178"/>
        <v>0</v>
      </c>
      <c r="T520" s="43">
        <f t="shared" si="179"/>
        <v>0</v>
      </c>
      <c r="U520" s="43">
        <v>199</v>
      </c>
      <c r="V520" s="39" t="s">
        <v>1047</v>
      </c>
      <c r="W520" s="50">
        <f>R19975301</f>
        <v>0</v>
      </c>
      <c r="X520" s="50">
        <f>R19975302</f>
        <v>0</v>
      </c>
      <c r="Y520" s="48" t="str">
        <f>R19975303</f>
        <v>x</v>
      </c>
      <c r="Z520" s="49">
        <f>R19975304</f>
        <v>0</v>
      </c>
    </row>
    <row r="521" spans="1:26" ht="12.75">
      <c r="A521" s="44">
        <f t="shared" si="160"/>
        <v>0</v>
      </c>
      <c r="B521" s="43">
        <f t="shared" si="161"/>
        <v>0</v>
      </c>
      <c r="C521" s="43">
        <f t="shared" si="162"/>
        <v>0</v>
      </c>
      <c r="D521" s="43">
        <f t="shared" si="163"/>
        <v>0</v>
      </c>
      <c r="E521" s="45">
        <f t="shared" si="164"/>
        <v>0</v>
      </c>
      <c r="F521" s="43">
        <f t="shared" si="165"/>
        <v>0</v>
      </c>
      <c r="G521" s="43">
        <f t="shared" si="166"/>
        <v>0</v>
      </c>
      <c r="H521" s="43">
        <f t="shared" si="167"/>
        <v>0</v>
      </c>
      <c r="I521" s="46">
        <f t="shared" si="168"/>
        <v>0</v>
      </c>
      <c r="J521" s="47">
        <f t="shared" si="169"/>
      </c>
      <c r="K521" s="43">
        <f t="shared" si="170"/>
        <v>0</v>
      </c>
      <c r="L521" s="43">
        <f t="shared" si="171"/>
        <v>0</v>
      </c>
      <c r="M521" s="43">
        <f t="shared" si="172"/>
        <v>0</v>
      </c>
      <c r="N521" s="43">
        <f t="shared" si="173"/>
        <v>0</v>
      </c>
      <c r="O521" s="43">
        <f t="shared" si="174"/>
        <v>0</v>
      </c>
      <c r="P521" s="43">
        <f t="shared" si="175"/>
        <v>0</v>
      </c>
      <c r="Q521" s="43">
        <f t="shared" si="176"/>
      </c>
      <c r="R521" s="43">
        <f t="shared" si="177"/>
        <v>0</v>
      </c>
      <c r="S521" s="43">
        <f t="shared" si="178"/>
        <v>0</v>
      </c>
      <c r="T521" s="43">
        <f t="shared" si="179"/>
        <v>0</v>
      </c>
      <c r="U521" s="43">
        <v>199</v>
      </c>
      <c r="V521" s="39" t="s">
        <v>1049</v>
      </c>
      <c r="W521" s="50">
        <f>R19975351</f>
        <v>0</v>
      </c>
      <c r="X521" s="50">
        <f>R19975352</f>
        <v>0</v>
      </c>
      <c r="Y521" s="48" t="str">
        <f>R19975353</f>
        <v>x</v>
      </c>
      <c r="Z521" s="49">
        <f>R19975354</f>
        <v>0</v>
      </c>
    </row>
    <row r="522" spans="1:26" ht="12.75">
      <c r="A522" s="44">
        <f t="shared" si="160"/>
        <v>0</v>
      </c>
      <c r="B522" s="43">
        <f t="shared" si="161"/>
        <v>0</v>
      </c>
      <c r="C522" s="43">
        <f t="shared" si="162"/>
        <v>0</v>
      </c>
      <c r="D522" s="43">
        <f t="shared" si="163"/>
        <v>0</v>
      </c>
      <c r="E522" s="45">
        <f t="shared" si="164"/>
        <v>0</v>
      </c>
      <c r="F522" s="43">
        <f t="shared" si="165"/>
        <v>0</v>
      </c>
      <c r="G522" s="43">
        <f t="shared" si="166"/>
        <v>0</v>
      </c>
      <c r="H522" s="43">
        <f t="shared" si="167"/>
        <v>0</v>
      </c>
      <c r="I522" s="46">
        <f t="shared" si="168"/>
        <v>0</v>
      </c>
      <c r="J522" s="47">
        <f t="shared" si="169"/>
      </c>
      <c r="K522" s="43">
        <f t="shared" si="170"/>
        <v>0</v>
      </c>
      <c r="L522" s="43">
        <f t="shared" si="171"/>
        <v>0</v>
      </c>
      <c r="M522" s="43">
        <f t="shared" si="172"/>
        <v>0</v>
      </c>
      <c r="N522" s="43">
        <f t="shared" si="173"/>
        <v>0</v>
      </c>
      <c r="O522" s="43">
        <f t="shared" si="174"/>
        <v>0</v>
      </c>
      <c r="P522" s="43">
        <f t="shared" si="175"/>
        <v>0</v>
      </c>
      <c r="Q522" s="43">
        <f t="shared" si="176"/>
      </c>
      <c r="R522" s="43">
        <f t="shared" si="177"/>
        <v>0</v>
      </c>
      <c r="S522" s="43">
        <f t="shared" si="178"/>
        <v>0</v>
      </c>
      <c r="T522" s="43">
        <f t="shared" si="179"/>
        <v>0</v>
      </c>
      <c r="U522" s="43">
        <v>199</v>
      </c>
      <c r="V522" s="39" t="s">
        <v>1050</v>
      </c>
      <c r="W522" s="48">
        <f>R19975991</f>
        <v>0</v>
      </c>
      <c r="X522" s="48">
        <f>R19975992</f>
        <v>0</v>
      </c>
      <c r="Y522" s="48">
        <f>R19975993</f>
        <v>0</v>
      </c>
      <c r="Z522" s="49">
        <f>R19975994</f>
        <v>0</v>
      </c>
    </row>
    <row r="523" spans="1:26" ht="12.75">
      <c r="A523" s="44">
        <f t="shared" si="160"/>
        <v>0</v>
      </c>
      <c r="B523" s="43">
        <f t="shared" si="161"/>
        <v>0</v>
      </c>
      <c r="C523" s="43">
        <f t="shared" si="162"/>
        <v>0</v>
      </c>
      <c r="D523" s="43">
        <f t="shared" si="163"/>
        <v>0</v>
      </c>
      <c r="E523" s="45">
        <f t="shared" si="164"/>
        <v>0</v>
      </c>
      <c r="F523" s="43">
        <f t="shared" si="165"/>
        <v>0</v>
      </c>
      <c r="G523" s="43">
        <f t="shared" si="166"/>
        <v>0</v>
      </c>
      <c r="H523" s="43">
        <f t="shared" si="167"/>
        <v>0</v>
      </c>
      <c r="I523" s="46">
        <f t="shared" si="168"/>
        <v>0</v>
      </c>
      <c r="J523" s="47">
        <f t="shared" si="169"/>
      </c>
      <c r="K523" s="43">
        <f t="shared" si="170"/>
        <v>0</v>
      </c>
      <c r="L523" s="43">
        <f t="shared" si="171"/>
        <v>0</v>
      </c>
      <c r="M523" s="43">
        <f t="shared" si="172"/>
        <v>0</v>
      </c>
      <c r="N523" s="43">
        <f t="shared" si="173"/>
        <v>0</v>
      </c>
      <c r="O523" s="43">
        <f t="shared" si="174"/>
        <v>0</v>
      </c>
      <c r="P523" s="43">
        <f t="shared" si="175"/>
        <v>0</v>
      </c>
      <c r="Q523" s="43">
        <f t="shared" si="176"/>
      </c>
      <c r="R523" s="43">
        <f t="shared" si="177"/>
        <v>0</v>
      </c>
      <c r="S523" s="43">
        <f t="shared" si="178"/>
        <v>0</v>
      </c>
      <c r="T523" s="43">
        <f t="shared" si="179"/>
        <v>0</v>
      </c>
      <c r="U523" s="43">
        <v>201</v>
      </c>
      <c r="V523" s="39" t="s">
        <v>194</v>
      </c>
      <c r="W523" s="50">
        <f>R20100011</f>
        <v>0</v>
      </c>
      <c r="X523" s="50">
        <f>R20100012</f>
        <v>0</v>
      </c>
      <c r="Y523" s="49">
        <v>0</v>
      </c>
      <c r="Z523" s="49">
        <v>0</v>
      </c>
    </row>
    <row r="524" spans="1:26" ht="12.75">
      <c r="A524" s="44">
        <f t="shared" si="160"/>
        <v>0</v>
      </c>
      <c r="B524" s="43">
        <f t="shared" si="161"/>
        <v>0</v>
      </c>
      <c r="C524" s="43">
        <f t="shared" si="162"/>
        <v>0</v>
      </c>
      <c r="D524" s="43">
        <f t="shared" si="163"/>
        <v>0</v>
      </c>
      <c r="E524" s="45">
        <f t="shared" si="164"/>
        <v>0</v>
      </c>
      <c r="F524" s="43">
        <f t="shared" si="165"/>
        <v>0</v>
      </c>
      <c r="G524" s="43">
        <f t="shared" si="166"/>
        <v>0</v>
      </c>
      <c r="H524" s="43">
        <f t="shared" si="167"/>
        <v>0</v>
      </c>
      <c r="I524" s="46">
        <f t="shared" si="168"/>
        <v>0</v>
      </c>
      <c r="J524" s="47">
        <f t="shared" si="169"/>
      </c>
      <c r="K524" s="43">
        <f t="shared" si="170"/>
        <v>0</v>
      </c>
      <c r="L524" s="43">
        <f t="shared" si="171"/>
        <v>0</v>
      </c>
      <c r="M524" s="43">
        <f t="shared" si="172"/>
        <v>0</v>
      </c>
      <c r="N524" s="43">
        <f t="shared" si="173"/>
        <v>0</v>
      </c>
      <c r="O524" s="43">
        <f t="shared" si="174"/>
        <v>0</v>
      </c>
      <c r="P524" s="43">
        <f t="shared" si="175"/>
        <v>0</v>
      </c>
      <c r="Q524" s="43">
        <f t="shared" si="176"/>
      </c>
      <c r="R524" s="43">
        <f t="shared" si="177"/>
        <v>0</v>
      </c>
      <c r="S524" s="43">
        <f t="shared" si="178"/>
        <v>0</v>
      </c>
      <c r="T524" s="43">
        <f t="shared" si="179"/>
        <v>0</v>
      </c>
      <c r="U524" s="43">
        <v>201</v>
      </c>
      <c r="V524" s="39" t="s">
        <v>196</v>
      </c>
      <c r="W524" s="48">
        <f>R20100021</f>
        <v>0</v>
      </c>
      <c r="X524" s="48">
        <f>R20100022</f>
        <v>0</v>
      </c>
      <c r="Y524" s="49">
        <v>0</v>
      </c>
      <c r="Z524" s="49">
        <v>0</v>
      </c>
    </row>
    <row r="525" spans="1:26" ht="12.75">
      <c r="A525" s="44">
        <f t="shared" si="160"/>
        <v>0</v>
      </c>
      <c r="B525" s="43">
        <f t="shared" si="161"/>
        <v>0</v>
      </c>
      <c r="C525" s="43">
        <f t="shared" si="162"/>
        <v>0</v>
      </c>
      <c r="D525" s="43">
        <f t="shared" si="163"/>
        <v>0</v>
      </c>
      <c r="E525" s="45">
        <f t="shared" si="164"/>
        <v>0</v>
      </c>
      <c r="F525" s="43">
        <f t="shared" si="165"/>
        <v>0</v>
      </c>
      <c r="G525" s="43">
        <f t="shared" si="166"/>
        <v>0</v>
      </c>
      <c r="H525" s="43">
        <f t="shared" si="167"/>
        <v>0</v>
      </c>
      <c r="I525" s="46">
        <f t="shared" si="168"/>
        <v>0</v>
      </c>
      <c r="J525" s="47">
        <f t="shared" si="169"/>
      </c>
      <c r="K525" s="43">
        <f t="shared" si="170"/>
        <v>0</v>
      </c>
      <c r="L525" s="43">
        <f t="shared" si="171"/>
        <v>0</v>
      </c>
      <c r="M525" s="43">
        <f t="shared" si="172"/>
        <v>0</v>
      </c>
      <c r="N525" s="43">
        <f t="shared" si="173"/>
        <v>0</v>
      </c>
      <c r="O525" s="43">
        <f t="shared" si="174"/>
        <v>0</v>
      </c>
      <c r="P525" s="43">
        <f t="shared" si="175"/>
        <v>0</v>
      </c>
      <c r="Q525" s="43">
        <f t="shared" si="176"/>
      </c>
      <c r="R525" s="43">
        <f t="shared" si="177"/>
        <v>0</v>
      </c>
      <c r="S525" s="43">
        <f t="shared" si="178"/>
        <v>0</v>
      </c>
      <c r="T525" s="43">
        <f t="shared" si="179"/>
        <v>0</v>
      </c>
      <c r="U525" s="43">
        <v>201</v>
      </c>
      <c r="V525" s="39" t="s">
        <v>198</v>
      </c>
      <c r="W525" s="50">
        <f>R20100031</f>
        <v>0</v>
      </c>
      <c r="X525" s="50">
        <f>R20100032</f>
        <v>0</v>
      </c>
      <c r="Y525" s="49">
        <v>0</v>
      </c>
      <c r="Z525" s="49">
        <v>0</v>
      </c>
    </row>
    <row r="526" spans="1:26" ht="12.75">
      <c r="A526" s="44">
        <f t="shared" si="160"/>
        <v>0</v>
      </c>
      <c r="B526" s="43">
        <f t="shared" si="161"/>
        <v>0</v>
      </c>
      <c r="C526" s="43">
        <f t="shared" si="162"/>
        <v>0</v>
      </c>
      <c r="D526" s="43">
        <f t="shared" si="163"/>
        <v>0</v>
      </c>
      <c r="E526" s="45">
        <f t="shared" si="164"/>
        <v>0</v>
      </c>
      <c r="F526" s="43">
        <f t="shared" si="165"/>
        <v>0</v>
      </c>
      <c r="G526" s="43">
        <f t="shared" si="166"/>
        <v>0</v>
      </c>
      <c r="H526" s="43">
        <f t="shared" si="167"/>
        <v>0</v>
      </c>
      <c r="I526" s="46">
        <f t="shared" si="168"/>
        <v>0</v>
      </c>
      <c r="J526" s="47">
        <f t="shared" si="169"/>
      </c>
      <c r="K526" s="43">
        <f t="shared" si="170"/>
        <v>0</v>
      </c>
      <c r="L526" s="43">
        <f t="shared" si="171"/>
        <v>0</v>
      </c>
      <c r="M526" s="43">
        <f t="shared" si="172"/>
        <v>0</v>
      </c>
      <c r="N526" s="43">
        <f t="shared" si="173"/>
        <v>0</v>
      </c>
      <c r="O526" s="43">
        <f t="shared" si="174"/>
        <v>0</v>
      </c>
      <c r="P526" s="43">
        <f t="shared" si="175"/>
        <v>0</v>
      </c>
      <c r="Q526" s="43">
        <f t="shared" si="176"/>
      </c>
      <c r="R526" s="43">
        <f t="shared" si="177"/>
        <v>0</v>
      </c>
      <c r="S526" s="43">
        <f t="shared" si="178"/>
        <v>0</v>
      </c>
      <c r="T526" s="43">
        <f t="shared" si="179"/>
        <v>0</v>
      </c>
      <c r="U526" s="43">
        <v>201</v>
      </c>
      <c r="V526" s="39" t="s">
        <v>200</v>
      </c>
      <c r="W526" s="50">
        <f>R20100041</f>
        <v>0</v>
      </c>
      <c r="X526" s="50">
        <f>R20100042</f>
        <v>0</v>
      </c>
      <c r="Y526" s="49">
        <v>0</v>
      </c>
      <c r="Z526" s="49">
        <v>0</v>
      </c>
    </row>
    <row r="527" spans="1:26" ht="12.75">
      <c r="A527" s="44">
        <f t="shared" si="160"/>
        <v>0</v>
      </c>
      <c r="B527" s="43">
        <f t="shared" si="161"/>
        <v>0</v>
      </c>
      <c r="C527" s="43">
        <f t="shared" si="162"/>
        <v>0</v>
      </c>
      <c r="D527" s="43">
        <f t="shared" si="163"/>
        <v>0</v>
      </c>
      <c r="E527" s="45">
        <f t="shared" si="164"/>
        <v>0</v>
      </c>
      <c r="F527" s="43">
        <f t="shared" si="165"/>
        <v>0</v>
      </c>
      <c r="G527" s="43">
        <f t="shared" si="166"/>
        <v>0</v>
      </c>
      <c r="H527" s="43">
        <f t="shared" si="167"/>
        <v>0</v>
      </c>
      <c r="I527" s="46">
        <f t="shared" si="168"/>
        <v>0</v>
      </c>
      <c r="J527" s="47">
        <f t="shared" si="169"/>
      </c>
      <c r="K527" s="43">
        <f t="shared" si="170"/>
        <v>0</v>
      </c>
      <c r="L527" s="43">
        <f t="shared" si="171"/>
        <v>0</v>
      </c>
      <c r="M527" s="43">
        <f t="shared" si="172"/>
        <v>0</v>
      </c>
      <c r="N527" s="43">
        <f t="shared" si="173"/>
        <v>0</v>
      </c>
      <c r="O527" s="43">
        <f t="shared" si="174"/>
        <v>0</v>
      </c>
      <c r="P527" s="43">
        <f t="shared" si="175"/>
        <v>0</v>
      </c>
      <c r="Q527" s="43">
        <f t="shared" si="176"/>
      </c>
      <c r="R527" s="43">
        <f t="shared" si="177"/>
        <v>0</v>
      </c>
      <c r="S527" s="43">
        <f t="shared" si="178"/>
        <v>0</v>
      </c>
      <c r="T527" s="43">
        <f t="shared" si="179"/>
        <v>0</v>
      </c>
      <c r="U527" s="43">
        <v>201</v>
      </c>
      <c r="V527" s="39" t="s">
        <v>202</v>
      </c>
      <c r="W527" s="50">
        <f>R20100051</f>
        <v>0</v>
      </c>
      <c r="X527" s="50">
        <f>R20100052</f>
        <v>0</v>
      </c>
      <c r="Y527" s="49">
        <v>0</v>
      </c>
      <c r="Z527" s="49">
        <v>0</v>
      </c>
    </row>
    <row r="528" spans="1:26" ht="12.75">
      <c r="A528" s="44">
        <f t="shared" si="160"/>
        <v>0</v>
      </c>
      <c r="B528" s="43">
        <f t="shared" si="161"/>
        <v>0</v>
      </c>
      <c r="C528" s="43">
        <f t="shared" si="162"/>
        <v>0</v>
      </c>
      <c r="D528" s="43">
        <f t="shared" si="163"/>
        <v>0</v>
      </c>
      <c r="E528" s="45">
        <f t="shared" si="164"/>
        <v>0</v>
      </c>
      <c r="F528" s="43">
        <f t="shared" si="165"/>
        <v>0</v>
      </c>
      <c r="G528" s="43">
        <f t="shared" si="166"/>
        <v>0</v>
      </c>
      <c r="H528" s="43">
        <f t="shared" si="167"/>
        <v>0</v>
      </c>
      <c r="I528" s="46">
        <f t="shared" si="168"/>
        <v>0</v>
      </c>
      <c r="J528" s="47">
        <f t="shared" si="169"/>
      </c>
      <c r="K528" s="43">
        <f t="shared" si="170"/>
        <v>0</v>
      </c>
      <c r="L528" s="43">
        <f t="shared" si="171"/>
        <v>0</v>
      </c>
      <c r="M528" s="43">
        <f t="shared" si="172"/>
        <v>0</v>
      </c>
      <c r="N528" s="43">
        <f t="shared" si="173"/>
        <v>0</v>
      </c>
      <c r="O528" s="43">
        <f t="shared" si="174"/>
        <v>0</v>
      </c>
      <c r="P528" s="43">
        <f t="shared" si="175"/>
        <v>0</v>
      </c>
      <c r="Q528" s="43">
        <f t="shared" si="176"/>
      </c>
      <c r="R528" s="43">
        <f t="shared" si="177"/>
        <v>0</v>
      </c>
      <c r="S528" s="43">
        <f t="shared" si="178"/>
        <v>0</v>
      </c>
      <c r="T528" s="43">
        <f t="shared" si="179"/>
        <v>0</v>
      </c>
      <c r="U528" s="43">
        <v>201</v>
      </c>
      <c r="V528" s="39" t="s">
        <v>204</v>
      </c>
      <c r="W528" s="50">
        <f>R20100061</f>
        <v>0</v>
      </c>
      <c r="X528" s="50">
        <f>R20100062</f>
        <v>0</v>
      </c>
      <c r="Y528" s="49">
        <v>0</v>
      </c>
      <c r="Z528" s="49">
        <v>0</v>
      </c>
    </row>
    <row r="529" spans="1:26" ht="12.75">
      <c r="A529" s="44">
        <f t="shared" si="160"/>
        <v>0</v>
      </c>
      <c r="B529" s="43">
        <f t="shared" si="161"/>
        <v>0</v>
      </c>
      <c r="C529" s="43">
        <f t="shared" si="162"/>
        <v>0</v>
      </c>
      <c r="D529" s="43">
        <f t="shared" si="163"/>
        <v>0</v>
      </c>
      <c r="E529" s="45">
        <f t="shared" si="164"/>
        <v>0</v>
      </c>
      <c r="F529" s="43">
        <f t="shared" si="165"/>
        <v>0</v>
      </c>
      <c r="G529" s="43">
        <f t="shared" si="166"/>
        <v>0</v>
      </c>
      <c r="H529" s="43">
        <f t="shared" si="167"/>
        <v>0</v>
      </c>
      <c r="I529" s="46">
        <f t="shared" si="168"/>
        <v>0</v>
      </c>
      <c r="J529" s="47">
        <f t="shared" si="169"/>
      </c>
      <c r="K529" s="43">
        <f t="shared" si="170"/>
        <v>0</v>
      </c>
      <c r="L529" s="43">
        <f t="shared" si="171"/>
        <v>0</v>
      </c>
      <c r="M529" s="43">
        <f t="shared" si="172"/>
        <v>0</v>
      </c>
      <c r="N529" s="43">
        <f t="shared" si="173"/>
        <v>0</v>
      </c>
      <c r="O529" s="43">
        <f t="shared" si="174"/>
        <v>0</v>
      </c>
      <c r="P529" s="43">
        <f t="shared" si="175"/>
        <v>0</v>
      </c>
      <c r="Q529" s="43">
        <f t="shared" si="176"/>
      </c>
      <c r="R529" s="43">
        <f t="shared" si="177"/>
        <v>0</v>
      </c>
      <c r="S529" s="43">
        <f t="shared" si="178"/>
        <v>0</v>
      </c>
      <c r="T529" s="43">
        <f t="shared" si="179"/>
        <v>0</v>
      </c>
      <c r="U529" s="43">
        <v>201</v>
      </c>
      <c r="V529" s="39" t="s">
        <v>206</v>
      </c>
      <c r="W529" s="50">
        <f>R20100071</f>
        <v>0</v>
      </c>
      <c r="X529" s="50">
        <f>R20100072</f>
        <v>0</v>
      </c>
      <c r="Y529" s="49">
        <v>0</v>
      </c>
      <c r="Z529" s="49">
        <v>0</v>
      </c>
    </row>
    <row r="530" spans="1:26" ht="12.75">
      <c r="A530" s="44">
        <f t="shared" si="160"/>
        <v>0</v>
      </c>
      <c r="B530" s="43">
        <f t="shared" si="161"/>
        <v>0</v>
      </c>
      <c r="C530" s="43">
        <f t="shared" si="162"/>
        <v>0</v>
      </c>
      <c r="D530" s="43">
        <f t="shared" si="163"/>
        <v>0</v>
      </c>
      <c r="E530" s="45">
        <f t="shared" si="164"/>
        <v>0</v>
      </c>
      <c r="F530" s="43">
        <f t="shared" si="165"/>
        <v>0</v>
      </c>
      <c r="G530" s="43">
        <f t="shared" si="166"/>
        <v>0</v>
      </c>
      <c r="H530" s="43">
        <f t="shared" si="167"/>
        <v>0</v>
      </c>
      <c r="I530" s="46">
        <f t="shared" si="168"/>
        <v>0</v>
      </c>
      <c r="J530" s="47">
        <f t="shared" si="169"/>
      </c>
      <c r="K530" s="43">
        <f t="shared" si="170"/>
        <v>0</v>
      </c>
      <c r="L530" s="43">
        <f t="shared" si="171"/>
        <v>0</v>
      </c>
      <c r="M530" s="43">
        <f t="shared" si="172"/>
        <v>0</v>
      </c>
      <c r="N530" s="43">
        <f t="shared" si="173"/>
        <v>0</v>
      </c>
      <c r="O530" s="43">
        <f t="shared" si="174"/>
        <v>0</v>
      </c>
      <c r="P530" s="43">
        <f t="shared" si="175"/>
        <v>0</v>
      </c>
      <c r="Q530" s="43">
        <f t="shared" si="176"/>
      </c>
      <c r="R530" s="43">
        <f t="shared" si="177"/>
        <v>0</v>
      </c>
      <c r="S530" s="43">
        <f t="shared" si="178"/>
        <v>0</v>
      </c>
      <c r="T530" s="43">
        <f t="shared" si="179"/>
        <v>0</v>
      </c>
      <c r="U530" s="43">
        <v>201</v>
      </c>
      <c r="V530" s="39" t="s">
        <v>208</v>
      </c>
      <c r="W530" s="50">
        <f>R20100081</f>
        <v>0</v>
      </c>
      <c r="X530" s="50">
        <f>R20100082</f>
        <v>0</v>
      </c>
      <c r="Y530" s="49">
        <v>0</v>
      </c>
      <c r="Z530" s="49">
        <v>0</v>
      </c>
    </row>
    <row r="531" spans="1:26" ht="12.75">
      <c r="A531" s="44">
        <f t="shared" si="160"/>
        <v>0</v>
      </c>
      <c r="B531" s="43">
        <f t="shared" si="161"/>
        <v>0</v>
      </c>
      <c r="C531" s="43">
        <f t="shared" si="162"/>
        <v>0</v>
      </c>
      <c r="D531" s="43">
        <f t="shared" si="163"/>
        <v>0</v>
      </c>
      <c r="E531" s="45">
        <f t="shared" si="164"/>
        <v>0</v>
      </c>
      <c r="F531" s="43">
        <f t="shared" si="165"/>
        <v>0</v>
      </c>
      <c r="G531" s="43">
        <f t="shared" si="166"/>
        <v>0</v>
      </c>
      <c r="H531" s="43">
        <f t="shared" si="167"/>
        <v>0</v>
      </c>
      <c r="I531" s="46">
        <f t="shared" si="168"/>
        <v>0</v>
      </c>
      <c r="J531" s="47">
        <f t="shared" si="169"/>
      </c>
      <c r="K531" s="43">
        <f t="shared" si="170"/>
        <v>0</v>
      </c>
      <c r="L531" s="43">
        <f t="shared" si="171"/>
        <v>0</v>
      </c>
      <c r="M531" s="43">
        <f t="shared" si="172"/>
        <v>0</v>
      </c>
      <c r="N531" s="43">
        <f t="shared" si="173"/>
        <v>0</v>
      </c>
      <c r="O531" s="43">
        <f t="shared" si="174"/>
        <v>0</v>
      </c>
      <c r="P531" s="43">
        <f t="shared" si="175"/>
        <v>0</v>
      </c>
      <c r="Q531" s="43">
        <f t="shared" si="176"/>
      </c>
      <c r="R531" s="43">
        <f t="shared" si="177"/>
        <v>0</v>
      </c>
      <c r="S531" s="43">
        <f t="shared" si="178"/>
        <v>0</v>
      </c>
      <c r="T531" s="43">
        <f t="shared" si="179"/>
        <v>0</v>
      </c>
      <c r="U531" s="43">
        <v>201</v>
      </c>
      <c r="V531" s="39" t="s">
        <v>210</v>
      </c>
      <c r="W531" s="50">
        <f>R20100091</f>
        <v>0</v>
      </c>
      <c r="X531" s="50">
        <f>R20100092</f>
        <v>0</v>
      </c>
      <c r="Y531" s="49">
        <v>0</v>
      </c>
      <c r="Z531" s="49">
        <v>0</v>
      </c>
    </row>
    <row r="532" spans="1:26" ht="12.75">
      <c r="A532" s="44">
        <f t="shared" si="160"/>
        <v>0</v>
      </c>
      <c r="B532" s="43">
        <f t="shared" si="161"/>
        <v>0</v>
      </c>
      <c r="C532" s="43">
        <f t="shared" si="162"/>
        <v>0</v>
      </c>
      <c r="D532" s="43">
        <f t="shared" si="163"/>
        <v>0</v>
      </c>
      <c r="E532" s="45">
        <f t="shared" si="164"/>
        <v>0</v>
      </c>
      <c r="F532" s="43">
        <f t="shared" si="165"/>
        <v>0</v>
      </c>
      <c r="G532" s="43">
        <f t="shared" si="166"/>
        <v>0</v>
      </c>
      <c r="H532" s="43">
        <f t="shared" si="167"/>
        <v>0</v>
      </c>
      <c r="I532" s="46">
        <f t="shared" si="168"/>
        <v>0</v>
      </c>
      <c r="J532" s="47">
        <f t="shared" si="169"/>
      </c>
      <c r="K532" s="43">
        <f t="shared" si="170"/>
        <v>0</v>
      </c>
      <c r="L532" s="43">
        <f t="shared" si="171"/>
        <v>0</v>
      </c>
      <c r="M532" s="43">
        <f t="shared" si="172"/>
        <v>0</v>
      </c>
      <c r="N532" s="43">
        <f t="shared" si="173"/>
        <v>0</v>
      </c>
      <c r="O532" s="43">
        <f t="shared" si="174"/>
        <v>0</v>
      </c>
      <c r="P532" s="43">
        <f t="shared" si="175"/>
        <v>0</v>
      </c>
      <c r="Q532" s="43">
        <f t="shared" si="176"/>
      </c>
      <c r="R532" s="43">
        <f t="shared" si="177"/>
        <v>0</v>
      </c>
      <c r="S532" s="43">
        <f t="shared" si="178"/>
        <v>0</v>
      </c>
      <c r="T532" s="43">
        <f t="shared" si="179"/>
        <v>0</v>
      </c>
      <c r="U532" s="43">
        <v>201</v>
      </c>
      <c r="V532" s="39" t="s">
        <v>212</v>
      </c>
      <c r="W532" s="48">
        <f>R20100101</f>
        <v>0</v>
      </c>
      <c r="X532" s="48">
        <f>R20100102</f>
        <v>0</v>
      </c>
      <c r="Y532" s="49">
        <v>0</v>
      </c>
      <c r="Z532" s="49">
        <v>0</v>
      </c>
    </row>
    <row r="533" spans="1:26" ht="12.75">
      <c r="A533" s="44">
        <f t="shared" si="160"/>
        <v>0</v>
      </c>
      <c r="B533" s="43">
        <f t="shared" si="161"/>
        <v>0</v>
      </c>
      <c r="C533" s="43">
        <f t="shared" si="162"/>
        <v>0</v>
      </c>
      <c r="D533" s="43">
        <f t="shared" si="163"/>
        <v>0</v>
      </c>
      <c r="E533" s="45">
        <f t="shared" si="164"/>
        <v>0</v>
      </c>
      <c r="F533" s="43">
        <f t="shared" si="165"/>
        <v>0</v>
      </c>
      <c r="G533" s="43">
        <f t="shared" si="166"/>
        <v>0</v>
      </c>
      <c r="H533" s="43">
        <f t="shared" si="167"/>
        <v>0</v>
      </c>
      <c r="I533" s="46">
        <f t="shared" si="168"/>
        <v>0</v>
      </c>
      <c r="J533" s="47">
        <f t="shared" si="169"/>
      </c>
      <c r="K533" s="43">
        <f t="shared" si="170"/>
        <v>0</v>
      </c>
      <c r="L533" s="43">
        <f t="shared" si="171"/>
        <v>0</v>
      </c>
      <c r="M533" s="43">
        <f t="shared" si="172"/>
        <v>0</v>
      </c>
      <c r="N533" s="43">
        <f t="shared" si="173"/>
        <v>0</v>
      </c>
      <c r="O533" s="43">
        <f t="shared" si="174"/>
        <v>0</v>
      </c>
      <c r="P533" s="43">
        <f t="shared" si="175"/>
        <v>0</v>
      </c>
      <c r="Q533" s="43">
        <f t="shared" si="176"/>
      </c>
      <c r="R533" s="43">
        <f t="shared" si="177"/>
        <v>0</v>
      </c>
      <c r="S533" s="43">
        <f t="shared" si="178"/>
        <v>0</v>
      </c>
      <c r="T533" s="43">
        <f t="shared" si="179"/>
        <v>0</v>
      </c>
      <c r="U533" s="43">
        <v>201</v>
      </c>
      <c r="V533" s="39" t="s">
        <v>214</v>
      </c>
      <c r="W533" s="50">
        <f>R20100111</f>
        <v>0</v>
      </c>
      <c r="X533" s="50">
        <f>R20100112</f>
        <v>0</v>
      </c>
      <c r="Y533" s="49">
        <v>0</v>
      </c>
      <c r="Z533" s="49">
        <v>0</v>
      </c>
    </row>
    <row r="534" spans="1:26" ht="12.75">
      <c r="A534" s="44">
        <f t="shared" si="160"/>
        <v>0</v>
      </c>
      <c r="B534" s="43">
        <f t="shared" si="161"/>
        <v>0</v>
      </c>
      <c r="C534" s="43">
        <f t="shared" si="162"/>
        <v>0</v>
      </c>
      <c r="D534" s="43">
        <f t="shared" si="163"/>
        <v>0</v>
      </c>
      <c r="E534" s="45">
        <f t="shared" si="164"/>
        <v>0</v>
      </c>
      <c r="F534" s="43">
        <f t="shared" si="165"/>
        <v>0</v>
      </c>
      <c r="G534" s="43">
        <f t="shared" si="166"/>
        <v>0</v>
      </c>
      <c r="H534" s="43">
        <f t="shared" si="167"/>
        <v>0</v>
      </c>
      <c r="I534" s="46">
        <f t="shared" si="168"/>
        <v>0</v>
      </c>
      <c r="J534" s="47">
        <f t="shared" si="169"/>
      </c>
      <c r="K534" s="43">
        <f t="shared" si="170"/>
        <v>0</v>
      </c>
      <c r="L534" s="43">
        <f t="shared" si="171"/>
        <v>0</v>
      </c>
      <c r="M534" s="43">
        <f t="shared" si="172"/>
        <v>0</v>
      </c>
      <c r="N534" s="43">
        <f t="shared" si="173"/>
        <v>0</v>
      </c>
      <c r="O534" s="43">
        <f t="shared" si="174"/>
        <v>0</v>
      </c>
      <c r="P534" s="43">
        <f t="shared" si="175"/>
        <v>0</v>
      </c>
      <c r="Q534" s="43">
        <f t="shared" si="176"/>
      </c>
      <c r="R534" s="43">
        <f t="shared" si="177"/>
        <v>0</v>
      </c>
      <c r="S534" s="43">
        <f t="shared" si="178"/>
        <v>0</v>
      </c>
      <c r="T534" s="43">
        <f t="shared" si="179"/>
        <v>0</v>
      </c>
      <c r="U534" s="43">
        <v>201</v>
      </c>
      <c r="V534" s="39" t="s">
        <v>216</v>
      </c>
      <c r="W534" s="50">
        <f>R20100121</f>
        <v>0</v>
      </c>
      <c r="X534" s="50">
        <f>R20100122</f>
        <v>0</v>
      </c>
      <c r="Y534" s="49">
        <v>0</v>
      </c>
      <c r="Z534" s="49">
        <v>0</v>
      </c>
    </row>
    <row r="535" spans="1:26" ht="12.75">
      <c r="A535" s="44">
        <f t="shared" si="160"/>
        <v>0</v>
      </c>
      <c r="B535" s="43">
        <f t="shared" si="161"/>
        <v>0</v>
      </c>
      <c r="C535" s="43">
        <f t="shared" si="162"/>
        <v>0</v>
      </c>
      <c r="D535" s="43">
        <f t="shared" si="163"/>
        <v>0</v>
      </c>
      <c r="E535" s="45">
        <f t="shared" si="164"/>
        <v>0</v>
      </c>
      <c r="F535" s="43">
        <f t="shared" si="165"/>
        <v>0</v>
      </c>
      <c r="G535" s="43">
        <f t="shared" si="166"/>
        <v>0</v>
      </c>
      <c r="H535" s="43">
        <f t="shared" si="167"/>
        <v>0</v>
      </c>
      <c r="I535" s="46">
        <f t="shared" si="168"/>
        <v>0</v>
      </c>
      <c r="J535" s="47">
        <f t="shared" si="169"/>
      </c>
      <c r="K535" s="43">
        <f t="shared" si="170"/>
        <v>0</v>
      </c>
      <c r="L535" s="43">
        <f t="shared" si="171"/>
        <v>0</v>
      </c>
      <c r="M535" s="43">
        <f t="shared" si="172"/>
        <v>0</v>
      </c>
      <c r="N535" s="43">
        <f t="shared" si="173"/>
        <v>0</v>
      </c>
      <c r="O535" s="43">
        <f t="shared" si="174"/>
        <v>0</v>
      </c>
      <c r="P535" s="43">
        <f t="shared" si="175"/>
        <v>0</v>
      </c>
      <c r="Q535" s="43">
        <f t="shared" si="176"/>
      </c>
      <c r="R535" s="43">
        <f t="shared" si="177"/>
        <v>0</v>
      </c>
      <c r="S535" s="43">
        <f t="shared" si="178"/>
        <v>0</v>
      </c>
      <c r="T535" s="43">
        <f t="shared" si="179"/>
        <v>0</v>
      </c>
      <c r="U535" s="43">
        <v>201</v>
      </c>
      <c r="V535" s="39" t="s">
        <v>218</v>
      </c>
      <c r="W535" s="50">
        <f>R20100131</f>
        <v>0</v>
      </c>
      <c r="X535" s="50">
        <f>R20100132</f>
        <v>0</v>
      </c>
      <c r="Y535" s="49">
        <v>0</v>
      </c>
      <c r="Z535" s="49">
        <v>0</v>
      </c>
    </row>
    <row r="536" spans="1:26" ht="12.75">
      <c r="A536" s="44">
        <f t="shared" si="160"/>
        <v>0</v>
      </c>
      <c r="B536" s="43">
        <f t="shared" si="161"/>
        <v>0</v>
      </c>
      <c r="C536" s="43">
        <f t="shared" si="162"/>
        <v>0</v>
      </c>
      <c r="D536" s="43">
        <f t="shared" si="163"/>
        <v>0</v>
      </c>
      <c r="E536" s="45">
        <f t="shared" si="164"/>
        <v>0</v>
      </c>
      <c r="F536" s="43">
        <f t="shared" si="165"/>
        <v>0</v>
      </c>
      <c r="G536" s="43">
        <f t="shared" si="166"/>
        <v>0</v>
      </c>
      <c r="H536" s="43">
        <f t="shared" si="167"/>
        <v>0</v>
      </c>
      <c r="I536" s="46">
        <f t="shared" si="168"/>
        <v>0</v>
      </c>
      <c r="J536" s="47">
        <f t="shared" si="169"/>
      </c>
      <c r="K536" s="43">
        <f t="shared" si="170"/>
        <v>0</v>
      </c>
      <c r="L536" s="43">
        <f t="shared" si="171"/>
        <v>0</v>
      </c>
      <c r="M536" s="43">
        <f t="shared" si="172"/>
        <v>0</v>
      </c>
      <c r="N536" s="43">
        <f t="shared" si="173"/>
        <v>0</v>
      </c>
      <c r="O536" s="43">
        <f t="shared" si="174"/>
        <v>0</v>
      </c>
      <c r="P536" s="43">
        <f t="shared" si="175"/>
        <v>0</v>
      </c>
      <c r="Q536" s="43">
        <f t="shared" si="176"/>
      </c>
      <c r="R536" s="43">
        <f t="shared" si="177"/>
        <v>0</v>
      </c>
      <c r="S536" s="43">
        <f t="shared" si="178"/>
        <v>0</v>
      </c>
      <c r="T536" s="43">
        <f t="shared" si="179"/>
        <v>0</v>
      </c>
      <c r="U536" s="43">
        <v>201</v>
      </c>
      <c r="V536" s="39" t="s">
        <v>220</v>
      </c>
      <c r="W536" s="50">
        <f>R20100141</f>
        <v>0</v>
      </c>
      <c r="X536" s="50">
        <f>R20100142</f>
        <v>0</v>
      </c>
      <c r="Y536" s="49">
        <v>0</v>
      </c>
      <c r="Z536" s="49">
        <v>0</v>
      </c>
    </row>
    <row r="537" spans="1:26" ht="12.75">
      <c r="A537" s="44">
        <f t="shared" si="160"/>
        <v>0</v>
      </c>
      <c r="B537" s="43">
        <f t="shared" si="161"/>
        <v>0</v>
      </c>
      <c r="C537" s="43">
        <f t="shared" si="162"/>
        <v>0</v>
      </c>
      <c r="D537" s="43">
        <f t="shared" si="163"/>
        <v>0</v>
      </c>
      <c r="E537" s="45">
        <f t="shared" si="164"/>
        <v>0</v>
      </c>
      <c r="F537" s="43">
        <f t="shared" si="165"/>
        <v>0</v>
      </c>
      <c r="G537" s="43">
        <f t="shared" si="166"/>
        <v>0</v>
      </c>
      <c r="H537" s="43">
        <f t="shared" si="167"/>
        <v>0</v>
      </c>
      <c r="I537" s="46">
        <f t="shared" si="168"/>
        <v>0</v>
      </c>
      <c r="J537" s="47">
        <f t="shared" si="169"/>
      </c>
      <c r="K537" s="43">
        <f t="shared" si="170"/>
        <v>0</v>
      </c>
      <c r="L537" s="43">
        <f t="shared" si="171"/>
        <v>0</v>
      </c>
      <c r="M537" s="43">
        <f t="shared" si="172"/>
        <v>0</v>
      </c>
      <c r="N537" s="43">
        <f t="shared" si="173"/>
        <v>0</v>
      </c>
      <c r="O537" s="43">
        <f t="shared" si="174"/>
        <v>0</v>
      </c>
      <c r="P537" s="43">
        <f t="shared" si="175"/>
        <v>0</v>
      </c>
      <c r="Q537" s="43">
        <f t="shared" si="176"/>
      </c>
      <c r="R537" s="43">
        <f t="shared" si="177"/>
        <v>0</v>
      </c>
      <c r="S537" s="43">
        <f t="shared" si="178"/>
        <v>0</v>
      </c>
      <c r="T537" s="43">
        <f t="shared" si="179"/>
        <v>0</v>
      </c>
      <c r="U537" s="43">
        <v>201</v>
      </c>
      <c r="V537" s="39" t="s">
        <v>222</v>
      </c>
      <c r="W537" s="48">
        <f>R20100151</f>
        <v>0</v>
      </c>
      <c r="X537" s="48">
        <f>R20100152</f>
        <v>0</v>
      </c>
      <c r="Y537" s="49">
        <v>0</v>
      </c>
      <c r="Z537" s="49">
        <v>0</v>
      </c>
    </row>
    <row r="538" spans="1:26" ht="12.75">
      <c r="A538" s="44">
        <f t="shared" si="160"/>
        <v>0</v>
      </c>
      <c r="B538" s="43">
        <f t="shared" si="161"/>
        <v>0</v>
      </c>
      <c r="C538" s="43">
        <f t="shared" si="162"/>
        <v>0</v>
      </c>
      <c r="D538" s="43">
        <f t="shared" si="163"/>
        <v>0</v>
      </c>
      <c r="E538" s="45">
        <f t="shared" si="164"/>
        <v>0</v>
      </c>
      <c r="F538" s="43">
        <f t="shared" si="165"/>
        <v>0</v>
      </c>
      <c r="G538" s="43">
        <f t="shared" si="166"/>
        <v>0</v>
      </c>
      <c r="H538" s="43">
        <f t="shared" si="167"/>
        <v>0</v>
      </c>
      <c r="I538" s="46">
        <f t="shared" si="168"/>
        <v>0</v>
      </c>
      <c r="J538" s="47">
        <f t="shared" si="169"/>
      </c>
      <c r="K538" s="43">
        <f t="shared" si="170"/>
        <v>0</v>
      </c>
      <c r="L538" s="43">
        <f t="shared" si="171"/>
        <v>0</v>
      </c>
      <c r="M538" s="43">
        <f t="shared" si="172"/>
        <v>0</v>
      </c>
      <c r="N538" s="43">
        <f t="shared" si="173"/>
        <v>0</v>
      </c>
      <c r="O538" s="43">
        <f t="shared" si="174"/>
        <v>0</v>
      </c>
      <c r="P538" s="43">
        <f t="shared" si="175"/>
        <v>0</v>
      </c>
      <c r="Q538" s="43">
        <f t="shared" si="176"/>
      </c>
      <c r="R538" s="43">
        <f t="shared" si="177"/>
        <v>0</v>
      </c>
      <c r="S538" s="43">
        <f t="shared" si="178"/>
        <v>0</v>
      </c>
      <c r="T538" s="43">
        <f t="shared" si="179"/>
        <v>0</v>
      </c>
      <c r="U538" s="43">
        <v>201</v>
      </c>
      <c r="V538" s="39" t="s">
        <v>224</v>
      </c>
      <c r="W538" s="50">
        <f>R20100161</f>
        <v>0</v>
      </c>
      <c r="X538" s="50">
        <f>R20100162</f>
        <v>0</v>
      </c>
      <c r="Y538" s="49">
        <v>0</v>
      </c>
      <c r="Z538" s="49">
        <v>0</v>
      </c>
    </row>
    <row r="539" spans="1:26" ht="12.75">
      <c r="A539" s="44">
        <f t="shared" si="160"/>
        <v>0</v>
      </c>
      <c r="B539" s="43">
        <f t="shared" si="161"/>
        <v>0</v>
      </c>
      <c r="C539" s="43">
        <f t="shared" si="162"/>
        <v>0</v>
      </c>
      <c r="D539" s="43">
        <f t="shared" si="163"/>
        <v>0</v>
      </c>
      <c r="E539" s="45">
        <f t="shared" si="164"/>
        <v>0</v>
      </c>
      <c r="F539" s="43">
        <f t="shared" si="165"/>
        <v>0</v>
      </c>
      <c r="G539" s="43">
        <f t="shared" si="166"/>
        <v>0</v>
      </c>
      <c r="H539" s="43">
        <f t="shared" si="167"/>
        <v>0</v>
      </c>
      <c r="I539" s="46">
        <f t="shared" si="168"/>
        <v>0</v>
      </c>
      <c r="J539" s="47">
        <f t="shared" si="169"/>
      </c>
      <c r="K539" s="43">
        <f t="shared" si="170"/>
        <v>0</v>
      </c>
      <c r="L539" s="43">
        <f t="shared" si="171"/>
        <v>0</v>
      </c>
      <c r="M539" s="43">
        <f t="shared" si="172"/>
        <v>0</v>
      </c>
      <c r="N539" s="43">
        <f t="shared" si="173"/>
        <v>0</v>
      </c>
      <c r="O539" s="43">
        <f t="shared" si="174"/>
        <v>0</v>
      </c>
      <c r="P539" s="43">
        <f t="shared" si="175"/>
        <v>0</v>
      </c>
      <c r="Q539" s="43">
        <f t="shared" si="176"/>
      </c>
      <c r="R539" s="43">
        <f t="shared" si="177"/>
        <v>0</v>
      </c>
      <c r="S539" s="43">
        <f t="shared" si="178"/>
        <v>0</v>
      </c>
      <c r="T539" s="43">
        <f t="shared" si="179"/>
        <v>0</v>
      </c>
      <c r="U539" s="43">
        <v>201</v>
      </c>
      <c r="V539" s="39" t="s">
        <v>226</v>
      </c>
      <c r="W539" s="50">
        <f>R20100171</f>
        <v>0</v>
      </c>
      <c r="X539" s="50">
        <f>R20100172</f>
        <v>0</v>
      </c>
      <c r="Y539" s="49">
        <v>0</v>
      </c>
      <c r="Z539" s="49">
        <v>0</v>
      </c>
    </row>
    <row r="540" spans="1:26" ht="12.75">
      <c r="A540" s="44">
        <f t="shared" si="160"/>
        <v>0</v>
      </c>
      <c r="B540" s="43">
        <f t="shared" si="161"/>
        <v>0</v>
      </c>
      <c r="C540" s="43">
        <f t="shared" si="162"/>
        <v>0</v>
      </c>
      <c r="D540" s="43">
        <f t="shared" si="163"/>
        <v>0</v>
      </c>
      <c r="E540" s="45">
        <f t="shared" si="164"/>
        <v>0</v>
      </c>
      <c r="F540" s="43">
        <f t="shared" si="165"/>
        <v>0</v>
      </c>
      <c r="G540" s="43">
        <f t="shared" si="166"/>
        <v>0</v>
      </c>
      <c r="H540" s="43">
        <f t="shared" si="167"/>
        <v>0</v>
      </c>
      <c r="I540" s="46">
        <f t="shared" si="168"/>
        <v>0</v>
      </c>
      <c r="J540" s="47">
        <f t="shared" si="169"/>
      </c>
      <c r="K540" s="43">
        <f t="shared" si="170"/>
        <v>0</v>
      </c>
      <c r="L540" s="43">
        <f t="shared" si="171"/>
        <v>0</v>
      </c>
      <c r="M540" s="43">
        <f t="shared" si="172"/>
        <v>0</v>
      </c>
      <c r="N540" s="43">
        <f t="shared" si="173"/>
        <v>0</v>
      </c>
      <c r="O540" s="43">
        <f t="shared" si="174"/>
        <v>0</v>
      </c>
      <c r="P540" s="43">
        <f t="shared" si="175"/>
        <v>0</v>
      </c>
      <c r="Q540" s="43">
        <f t="shared" si="176"/>
      </c>
      <c r="R540" s="43">
        <f t="shared" si="177"/>
        <v>0</v>
      </c>
      <c r="S540" s="43">
        <f t="shared" si="178"/>
        <v>0</v>
      </c>
      <c r="T540" s="43">
        <f t="shared" si="179"/>
        <v>0</v>
      </c>
      <c r="U540" s="43">
        <v>201</v>
      </c>
      <c r="V540" s="39" t="s">
        <v>228</v>
      </c>
      <c r="W540" s="50">
        <f>R20100181</f>
        <v>0</v>
      </c>
      <c r="X540" s="50">
        <f>R20100182</f>
        <v>0</v>
      </c>
      <c r="Y540" s="49">
        <v>0</v>
      </c>
      <c r="Z540" s="49">
        <v>0</v>
      </c>
    </row>
    <row r="541" spans="1:26" ht="12.75">
      <c r="A541" s="44">
        <f t="shared" si="160"/>
        <v>0</v>
      </c>
      <c r="B541" s="43">
        <f t="shared" si="161"/>
        <v>0</v>
      </c>
      <c r="C541" s="43">
        <f t="shared" si="162"/>
        <v>0</v>
      </c>
      <c r="D541" s="43">
        <f t="shared" si="163"/>
        <v>0</v>
      </c>
      <c r="E541" s="45">
        <f t="shared" si="164"/>
        <v>0</v>
      </c>
      <c r="F541" s="43">
        <f t="shared" si="165"/>
        <v>0</v>
      </c>
      <c r="G541" s="43">
        <f t="shared" si="166"/>
        <v>0</v>
      </c>
      <c r="H541" s="43">
        <f t="shared" si="167"/>
        <v>0</v>
      </c>
      <c r="I541" s="46">
        <f t="shared" si="168"/>
        <v>0</v>
      </c>
      <c r="J541" s="47">
        <f t="shared" si="169"/>
      </c>
      <c r="K541" s="43">
        <f t="shared" si="170"/>
        <v>0</v>
      </c>
      <c r="L541" s="43">
        <f t="shared" si="171"/>
        <v>0</v>
      </c>
      <c r="M541" s="43">
        <f t="shared" si="172"/>
        <v>0</v>
      </c>
      <c r="N541" s="43">
        <f t="shared" si="173"/>
        <v>0</v>
      </c>
      <c r="O541" s="43">
        <f t="shared" si="174"/>
        <v>0</v>
      </c>
      <c r="P541" s="43">
        <f t="shared" si="175"/>
        <v>0</v>
      </c>
      <c r="Q541" s="43">
        <f t="shared" si="176"/>
      </c>
      <c r="R541" s="43">
        <f t="shared" si="177"/>
        <v>0</v>
      </c>
      <c r="S541" s="43">
        <f t="shared" si="178"/>
        <v>0</v>
      </c>
      <c r="T541" s="43">
        <f t="shared" si="179"/>
        <v>0</v>
      </c>
      <c r="U541" s="43">
        <v>201</v>
      </c>
      <c r="V541" s="39" t="s">
        <v>230</v>
      </c>
      <c r="W541" s="50">
        <f>R20100191</f>
        <v>0</v>
      </c>
      <c r="X541" s="50">
        <f>R20100192</f>
        <v>0</v>
      </c>
      <c r="Y541" s="49">
        <v>0</v>
      </c>
      <c r="Z541" s="49">
        <v>0</v>
      </c>
    </row>
    <row r="542" spans="1:26" ht="12.75">
      <c r="A542" s="44">
        <f t="shared" si="160"/>
        <v>0</v>
      </c>
      <c r="B542" s="43">
        <f t="shared" si="161"/>
        <v>0</v>
      </c>
      <c r="C542" s="43">
        <f t="shared" si="162"/>
        <v>0</v>
      </c>
      <c r="D542" s="43">
        <f t="shared" si="163"/>
        <v>0</v>
      </c>
      <c r="E542" s="45">
        <f t="shared" si="164"/>
        <v>0</v>
      </c>
      <c r="F542" s="43">
        <f t="shared" si="165"/>
        <v>0</v>
      </c>
      <c r="G542" s="43">
        <f t="shared" si="166"/>
        <v>0</v>
      </c>
      <c r="H542" s="43">
        <f t="shared" si="167"/>
        <v>0</v>
      </c>
      <c r="I542" s="46">
        <f t="shared" si="168"/>
        <v>0</v>
      </c>
      <c r="J542" s="47">
        <f t="shared" si="169"/>
      </c>
      <c r="K542" s="43">
        <f t="shared" si="170"/>
        <v>0</v>
      </c>
      <c r="L542" s="43">
        <f t="shared" si="171"/>
        <v>0</v>
      </c>
      <c r="M542" s="43">
        <f t="shared" si="172"/>
        <v>0</v>
      </c>
      <c r="N542" s="43">
        <f t="shared" si="173"/>
        <v>0</v>
      </c>
      <c r="O542" s="43">
        <f t="shared" si="174"/>
        <v>0</v>
      </c>
      <c r="P542" s="43">
        <f t="shared" si="175"/>
        <v>0</v>
      </c>
      <c r="Q542" s="43">
        <f t="shared" si="176"/>
      </c>
      <c r="R542" s="43">
        <f t="shared" si="177"/>
        <v>0</v>
      </c>
      <c r="S542" s="43">
        <f t="shared" si="178"/>
        <v>0</v>
      </c>
      <c r="T542" s="43">
        <f t="shared" si="179"/>
        <v>0</v>
      </c>
      <c r="U542" s="43">
        <v>201</v>
      </c>
      <c r="V542" s="39" t="s">
        <v>232</v>
      </c>
      <c r="W542" s="50">
        <f>R20100201</f>
        <v>0</v>
      </c>
      <c r="X542" s="50">
        <f>R20100202</f>
        <v>0</v>
      </c>
      <c r="Y542" s="49">
        <v>0</v>
      </c>
      <c r="Z542" s="49">
        <v>0</v>
      </c>
    </row>
    <row r="543" spans="1:26" ht="12.75">
      <c r="A543" s="44">
        <f t="shared" si="160"/>
        <v>0</v>
      </c>
      <c r="B543" s="43">
        <f t="shared" si="161"/>
        <v>0</v>
      </c>
      <c r="C543" s="43">
        <f t="shared" si="162"/>
        <v>0</v>
      </c>
      <c r="D543" s="43">
        <f t="shared" si="163"/>
        <v>0</v>
      </c>
      <c r="E543" s="45">
        <f t="shared" si="164"/>
        <v>0</v>
      </c>
      <c r="F543" s="43">
        <f t="shared" si="165"/>
        <v>0</v>
      </c>
      <c r="G543" s="43">
        <f t="shared" si="166"/>
        <v>0</v>
      </c>
      <c r="H543" s="43">
        <f t="shared" si="167"/>
        <v>0</v>
      </c>
      <c r="I543" s="46">
        <f t="shared" si="168"/>
        <v>0</v>
      </c>
      <c r="J543" s="47">
        <f t="shared" si="169"/>
      </c>
      <c r="K543" s="43">
        <f t="shared" si="170"/>
        <v>0</v>
      </c>
      <c r="L543" s="43">
        <f t="shared" si="171"/>
        <v>0</v>
      </c>
      <c r="M543" s="43">
        <f t="shared" si="172"/>
        <v>0</v>
      </c>
      <c r="N543" s="43">
        <f t="shared" si="173"/>
        <v>0</v>
      </c>
      <c r="O543" s="43">
        <f t="shared" si="174"/>
        <v>0</v>
      </c>
      <c r="P543" s="43">
        <f t="shared" si="175"/>
        <v>0</v>
      </c>
      <c r="Q543" s="43">
        <f t="shared" si="176"/>
      </c>
      <c r="R543" s="43">
        <f t="shared" si="177"/>
        <v>0</v>
      </c>
      <c r="S543" s="43">
        <f t="shared" si="178"/>
        <v>0</v>
      </c>
      <c r="T543" s="43">
        <f t="shared" si="179"/>
        <v>0</v>
      </c>
      <c r="U543" s="43">
        <v>201</v>
      </c>
      <c r="V543" s="39" t="s">
        <v>234</v>
      </c>
      <c r="W543" s="48">
        <f>R20100211</f>
        <v>0</v>
      </c>
      <c r="X543" s="48">
        <f>R20100212</f>
        <v>0</v>
      </c>
      <c r="Y543" s="49">
        <v>0</v>
      </c>
      <c r="Z543" s="49">
        <v>0</v>
      </c>
    </row>
    <row r="544" spans="1:26" ht="12.75">
      <c r="A544" s="44">
        <f t="shared" si="160"/>
        <v>0</v>
      </c>
      <c r="B544" s="43">
        <f t="shared" si="161"/>
        <v>0</v>
      </c>
      <c r="C544" s="43">
        <f t="shared" si="162"/>
        <v>0</v>
      </c>
      <c r="D544" s="43">
        <f t="shared" si="163"/>
        <v>0</v>
      </c>
      <c r="E544" s="45">
        <f t="shared" si="164"/>
        <v>0</v>
      </c>
      <c r="F544" s="43">
        <f t="shared" si="165"/>
        <v>0</v>
      </c>
      <c r="G544" s="43">
        <f t="shared" si="166"/>
        <v>0</v>
      </c>
      <c r="H544" s="43">
        <f t="shared" si="167"/>
        <v>0</v>
      </c>
      <c r="I544" s="46">
        <f t="shared" si="168"/>
        <v>0</v>
      </c>
      <c r="J544" s="47">
        <f t="shared" si="169"/>
      </c>
      <c r="K544" s="43">
        <f t="shared" si="170"/>
        <v>0</v>
      </c>
      <c r="L544" s="43">
        <f t="shared" si="171"/>
        <v>0</v>
      </c>
      <c r="M544" s="43">
        <f t="shared" si="172"/>
        <v>0</v>
      </c>
      <c r="N544" s="43">
        <f t="shared" si="173"/>
        <v>0</v>
      </c>
      <c r="O544" s="43">
        <f t="shared" si="174"/>
        <v>0</v>
      </c>
      <c r="P544" s="43">
        <f t="shared" si="175"/>
        <v>0</v>
      </c>
      <c r="Q544" s="43">
        <f t="shared" si="176"/>
      </c>
      <c r="R544" s="43">
        <f t="shared" si="177"/>
        <v>0</v>
      </c>
      <c r="S544" s="43">
        <f t="shared" si="178"/>
        <v>0</v>
      </c>
      <c r="T544" s="43">
        <f t="shared" si="179"/>
        <v>0</v>
      </c>
      <c r="U544" s="43">
        <v>201</v>
      </c>
      <c r="V544" s="39" t="s">
        <v>236</v>
      </c>
      <c r="W544" s="50">
        <f>R20100221</f>
        <v>0</v>
      </c>
      <c r="X544" s="50">
        <f>R20100222</f>
        <v>0</v>
      </c>
      <c r="Y544" s="49">
        <v>0</v>
      </c>
      <c r="Z544" s="49">
        <v>0</v>
      </c>
    </row>
    <row r="545" spans="1:26" ht="12.75">
      <c r="A545" s="44">
        <f t="shared" si="160"/>
        <v>0</v>
      </c>
      <c r="B545" s="43">
        <f t="shared" si="161"/>
        <v>0</v>
      </c>
      <c r="C545" s="43">
        <f t="shared" si="162"/>
        <v>0</v>
      </c>
      <c r="D545" s="43">
        <f t="shared" si="163"/>
        <v>0</v>
      </c>
      <c r="E545" s="45">
        <f t="shared" si="164"/>
        <v>0</v>
      </c>
      <c r="F545" s="43">
        <f t="shared" si="165"/>
        <v>0</v>
      </c>
      <c r="G545" s="43">
        <f t="shared" si="166"/>
        <v>0</v>
      </c>
      <c r="H545" s="43">
        <f t="shared" si="167"/>
        <v>0</v>
      </c>
      <c r="I545" s="46">
        <f t="shared" si="168"/>
        <v>0</v>
      </c>
      <c r="J545" s="47">
        <f t="shared" si="169"/>
      </c>
      <c r="K545" s="43">
        <f t="shared" si="170"/>
        <v>0</v>
      </c>
      <c r="L545" s="43">
        <f t="shared" si="171"/>
        <v>0</v>
      </c>
      <c r="M545" s="43">
        <f t="shared" si="172"/>
        <v>0</v>
      </c>
      <c r="N545" s="43">
        <f t="shared" si="173"/>
        <v>0</v>
      </c>
      <c r="O545" s="43">
        <f t="shared" si="174"/>
        <v>0</v>
      </c>
      <c r="P545" s="43">
        <f t="shared" si="175"/>
        <v>0</v>
      </c>
      <c r="Q545" s="43">
        <f t="shared" si="176"/>
      </c>
      <c r="R545" s="43">
        <f t="shared" si="177"/>
        <v>0</v>
      </c>
      <c r="S545" s="43">
        <f t="shared" si="178"/>
        <v>0</v>
      </c>
      <c r="T545" s="43">
        <f t="shared" si="179"/>
        <v>0</v>
      </c>
      <c r="U545" s="43">
        <v>201</v>
      </c>
      <c r="V545" s="39" t="s">
        <v>238</v>
      </c>
      <c r="W545" s="50">
        <f>R20100231</f>
        <v>0</v>
      </c>
      <c r="X545" s="50">
        <f>R20100232</f>
        <v>0</v>
      </c>
      <c r="Y545" s="49">
        <v>0</v>
      </c>
      <c r="Z545" s="49">
        <v>0</v>
      </c>
    </row>
    <row r="546" spans="1:26" ht="12.75">
      <c r="A546" s="44">
        <f t="shared" si="160"/>
        <v>0</v>
      </c>
      <c r="B546" s="43">
        <f t="shared" si="161"/>
        <v>0</v>
      </c>
      <c r="C546" s="43">
        <f t="shared" si="162"/>
        <v>0</v>
      </c>
      <c r="D546" s="43">
        <f t="shared" si="163"/>
        <v>0</v>
      </c>
      <c r="E546" s="45">
        <f t="shared" si="164"/>
        <v>0</v>
      </c>
      <c r="F546" s="43">
        <f t="shared" si="165"/>
        <v>0</v>
      </c>
      <c r="G546" s="43">
        <f t="shared" si="166"/>
        <v>0</v>
      </c>
      <c r="H546" s="43">
        <f t="shared" si="167"/>
        <v>0</v>
      </c>
      <c r="I546" s="46">
        <f t="shared" si="168"/>
        <v>0</v>
      </c>
      <c r="J546" s="47">
        <f t="shared" si="169"/>
      </c>
      <c r="K546" s="43">
        <f t="shared" si="170"/>
        <v>0</v>
      </c>
      <c r="L546" s="43">
        <f t="shared" si="171"/>
        <v>0</v>
      </c>
      <c r="M546" s="43">
        <f t="shared" si="172"/>
        <v>0</v>
      </c>
      <c r="N546" s="43">
        <f t="shared" si="173"/>
        <v>0</v>
      </c>
      <c r="O546" s="43">
        <f t="shared" si="174"/>
        <v>0</v>
      </c>
      <c r="P546" s="43">
        <f t="shared" si="175"/>
        <v>0</v>
      </c>
      <c r="Q546" s="43">
        <f t="shared" si="176"/>
      </c>
      <c r="R546" s="43">
        <f t="shared" si="177"/>
        <v>0</v>
      </c>
      <c r="S546" s="43">
        <f t="shared" si="178"/>
        <v>0</v>
      </c>
      <c r="T546" s="43">
        <f t="shared" si="179"/>
        <v>0</v>
      </c>
      <c r="U546" s="43">
        <v>201</v>
      </c>
      <c r="V546" s="39" t="s">
        <v>240</v>
      </c>
      <c r="W546" s="50">
        <f>R20100241</f>
        <v>0</v>
      </c>
      <c r="X546" s="50">
        <f>R20100242</f>
        <v>0</v>
      </c>
      <c r="Y546" s="49">
        <v>0</v>
      </c>
      <c r="Z546" s="49">
        <v>0</v>
      </c>
    </row>
    <row r="547" spans="1:26" ht="12.75">
      <c r="A547" s="44">
        <f t="shared" si="160"/>
        <v>0</v>
      </c>
      <c r="B547" s="43">
        <f t="shared" si="161"/>
        <v>0</v>
      </c>
      <c r="C547" s="43">
        <f t="shared" si="162"/>
        <v>0</v>
      </c>
      <c r="D547" s="43">
        <f t="shared" si="163"/>
        <v>0</v>
      </c>
      <c r="E547" s="45">
        <f t="shared" si="164"/>
        <v>0</v>
      </c>
      <c r="F547" s="43">
        <f t="shared" si="165"/>
        <v>0</v>
      </c>
      <c r="G547" s="43">
        <f t="shared" si="166"/>
        <v>0</v>
      </c>
      <c r="H547" s="43">
        <f t="shared" si="167"/>
        <v>0</v>
      </c>
      <c r="I547" s="46">
        <f t="shared" si="168"/>
        <v>0</v>
      </c>
      <c r="J547" s="47">
        <f t="shared" si="169"/>
      </c>
      <c r="K547" s="43">
        <f t="shared" si="170"/>
        <v>0</v>
      </c>
      <c r="L547" s="43">
        <f t="shared" si="171"/>
        <v>0</v>
      </c>
      <c r="M547" s="43">
        <f t="shared" si="172"/>
        <v>0</v>
      </c>
      <c r="N547" s="43">
        <f t="shared" si="173"/>
        <v>0</v>
      </c>
      <c r="O547" s="43">
        <f t="shared" si="174"/>
        <v>0</v>
      </c>
      <c r="P547" s="43">
        <f t="shared" si="175"/>
        <v>0</v>
      </c>
      <c r="Q547" s="43">
        <f t="shared" si="176"/>
      </c>
      <c r="R547" s="43">
        <f t="shared" si="177"/>
        <v>0</v>
      </c>
      <c r="S547" s="43">
        <f t="shared" si="178"/>
        <v>0</v>
      </c>
      <c r="T547" s="43">
        <f t="shared" si="179"/>
        <v>0</v>
      </c>
      <c r="U547" s="43">
        <v>201</v>
      </c>
      <c r="V547" s="39" t="s">
        <v>242</v>
      </c>
      <c r="W547" s="50">
        <f>R20100251</f>
        <v>0</v>
      </c>
      <c r="X547" s="50">
        <f>R20100252</f>
        <v>0</v>
      </c>
      <c r="Y547" s="49">
        <v>0</v>
      </c>
      <c r="Z547" s="49">
        <v>0</v>
      </c>
    </row>
    <row r="548" spans="1:26" ht="12.75">
      <c r="A548" s="44">
        <f t="shared" si="160"/>
        <v>0</v>
      </c>
      <c r="B548" s="43">
        <f t="shared" si="161"/>
        <v>0</v>
      </c>
      <c r="C548" s="43">
        <f t="shared" si="162"/>
        <v>0</v>
      </c>
      <c r="D548" s="43">
        <f t="shared" si="163"/>
        <v>0</v>
      </c>
      <c r="E548" s="45">
        <f t="shared" si="164"/>
        <v>0</v>
      </c>
      <c r="F548" s="43">
        <f t="shared" si="165"/>
        <v>0</v>
      </c>
      <c r="G548" s="43">
        <f t="shared" si="166"/>
        <v>0</v>
      </c>
      <c r="H548" s="43">
        <f t="shared" si="167"/>
        <v>0</v>
      </c>
      <c r="I548" s="46">
        <f t="shared" si="168"/>
        <v>0</v>
      </c>
      <c r="J548" s="47">
        <f t="shared" si="169"/>
      </c>
      <c r="K548" s="43">
        <f t="shared" si="170"/>
        <v>0</v>
      </c>
      <c r="L548" s="43">
        <f t="shared" si="171"/>
        <v>0</v>
      </c>
      <c r="M548" s="43">
        <f t="shared" si="172"/>
        <v>0</v>
      </c>
      <c r="N548" s="43">
        <f t="shared" si="173"/>
        <v>0</v>
      </c>
      <c r="O548" s="43">
        <f t="shared" si="174"/>
        <v>0</v>
      </c>
      <c r="P548" s="43">
        <f t="shared" si="175"/>
        <v>0</v>
      </c>
      <c r="Q548" s="43">
        <f t="shared" si="176"/>
      </c>
      <c r="R548" s="43">
        <f t="shared" si="177"/>
        <v>0</v>
      </c>
      <c r="S548" s="43">
        <f t="shared" si="178"/>
        <v>0</v>
      </c>
      <c r="T548" s="43">
        <f t="shared" si="179"/>
        <v>0</v>
      </c>
      <c r="U548" s="43">
        <v>201</v>
      </c>
      <c r="V548" s="39" t="s">
        <v>244</v>
      </c>
      <c r="W548" s="50">
        <f>R20100261</f>
        <v>0</v>
      </c>
      <c r="X548" s="50">
        <f>R20100262</f>
        <v>0</v>
      </c>
      <c r="Y548" s="49">
        <v>0</v>
      </c>
      <c r="Z548" s="49">
        <v>0</v>
      </c>
    </row>
    <row r="549" spans="1:26" ht="12.75">
      <c r="A549" s="44">
        <f t="shared" si="160"/>
        <v>0</v>
      </c>
      <c r="B549" s="43">
        <f t="shared" si="161"/>
        <v>0</v>
      </c>
      <c r="C549" s="43">
        <f t="shared" si="162"/>
        <v>0</v>
      </c>
      <c r="D549" s="43">
        <f t="shared" si="163"/>
        <v>0</v>
      </c>
      <c r="E549" s="45">
        <f t="shared" si="164"/>
        <v>0</v>
      </c>
      <c r="F549" s="43">
        <f t="shared" si="165"/>
        <v>0</v>
      </c>
      <c r="G549" s="43">
        <f t="shared" si="166"/>
        <v>0</v>
      </c>
      <c r="H549" s="43">
        <f t="shared" si="167"/>
        <v>0</v>
      </c>
      <c r="I549" s="46">
        <f t="shared" si="168"/>
        <v>0</v>
      </c>
      <c r="J549" s="47">
        <f t="shared" si="169"/>
      </c>
      <c r="K549" s="43">
        <f t="shared" si="170"/>
        <v>0</v>
      </c>
      <c r="L549" s="43">
        <f t="shared" si="171"/>
        <v>0</v>
      </c>
      <c r="M549" s="43">
        <f t="shared" si="172"/>
        <v>0</v>
      </c>
      <c r="N549" s="43">
        <f t="shared" si="173"/>
        <v>0</v>
      </c>
      <c r="O549" s="43">
        <f t="shared" si="174"/>
        <v>0</v>
      </c>
      <c r="P549" s="43">
        <f t="shared" si="175"/>
        <v>0</v>
      </c>
      <c r="Q549" s="43">
        <f t="shared" si="176"/>
      </c>
      <c r="R549" s="43">
        <f t="shared" si="177"/>
        <v>0</v>
      </c>
      <c r="S549" s="43">
        <f t="shared" si="178"/>
        <v>0</v>
      </c>
      <c r="T549" s="43">
        <f t="shared" si="179"/>
        <v>0</v>
      </c>
      <c r="U549" s="43">
        <v>201</v>
      </c>
      <c r="V549" s="39" t="s">
        <v>246</v>
      </c>
      <c r="W549" s="48">
        <f>R20100271</f>
        <v>0</v>
      </c>
      <c r="X549" s="48">
        <f>R20100272</f>
        <v>0</v>
      </c>
      <c r="Y549" s="49">
        <v>0</v>
      </c>
      <c r="Z549" s="49">
        <v>0</v>
      </c>
    </row>
    <row r="550" spans="1:26" ht="12.75">
      <c r="A550" s="44">
        <f t="shared" si="160"/>
        <v>0</v>
      </c>
      <c r="B550" s="43">
        <f t="shared" si="161"/>
        <v>0</v>
      </c>
      <c r="C550" s="43">
        <f t="shared" si="162"/>
        <v>0</v>
      </c>
      <c r="D550" s="43">
        <f t="shared" si="163"/>
        <v>0</v>
      </c>
      <c r="E550" s="45">
        <f t="shared" si="164"/>
        <v>0</v>
      </c>
      <c r="F550" s="43">
        <f t="shared" si="165"/>
        <v>0</v>
      </c>
      <c r="G550" s="43">
        <f t="shared" si="166"/>
        <v>0</v>
      </c>
      <c r="H550" s="43">
        <f t="shared" si="167"/>
        <v>0</v>
      </c>
      <c r="I550" s="46">
        <f t="shared" si="168"/>
        <v>0</v>
      </c>
      <c r="J550" s="47">
        <f t="shared" si="169"/>
      </c>
      <c r="K550" s="43">
        <f t="shared" si="170"/>
        <v>0</v>
      </c>
      <c r="L550" s="43">
        <f t="shared" si="171"/>
        <v>0</v>
      </c>
      <c r="M550" s="43">
        <f t="shared" si="172"/>
        <v>0</v>
      </c>
      <c r="N550" s="43">
        <f t="shared" si="173"/>
        <v>0</v>
      </c>
      <c r="O550" s="43">
        <f t="shared" si="174"/>
        <v>0</v>
      </c>
      <c r="P550" s="43">
        <f t="shared" si="175"/>
        <v>0</v>
      </c>
      <c r="Q550" s="43">
        <f t="shared" si="176"/>
      </c>
      <c r="R550" s="43">
        <f t="shared" si="177"/>
        <v>0</v>
      </c>
      <c r="S550" s="43">
        <f t="shared" si="178"/>
        <v>0</v>
      </c>
      <c r="T550" s="43">
        <f t="shared" si="179"/>
        <v>0</v>
      </c>
      <c r="U550" s="43">
        <v>201</v>
      </c>
      <c r="V550" s="39" t="s">
        <v>248</v>
      </c>
      <c r="W550" s="48">
        <f>R20100281</f>
        <v>0</v>
      </c>
      <c r="X550" s="48">
        <f>R20100282</f>
        <v>0</v>
      </c>
      <c r="Y550" s="49">
        <v>0</v>
      </c>
      <c r="Z550" s="49">
        <v>0</v>
      </c>
    </row>
    <row r="551" spans="1:26" ht="12.75">
      <c r="A551" s="44">
        <f t="shared" si="160"/>
        <v>0</v>
      </c>
      <c r="B551" s="43">
        <f t="shared" si="161"/>
        <v>0</v>
      </c>
      <c r="C551" s="43">
        <f t="shared" si="162"/>
        <v>0</v>
      </c>
      <c r="D551" s="43">
        <f t="shared" si="163"/>
        <v>0</v>
      </c>
      <c r="E551" s="45">
        <f t="shared" si="164"/>
        <v>0</v>
      </c>
      <c r="F551" s="43">
        <f t="shared" si="165"/>
        <v>0</v>
      </c>
      <c r="G551" s="43">
        <f t="shared" si="166"/>
        <v>0</v>
      </c>
      <c r="H551" s="43">
        <f t="shared" si="167"/>
        <v>0</v>
      </c>
      <c r="I551" s="46">
        <f t="shared" si="168"/>
        <v>0</v>
      </c>
      <c r="J551" s="47">
        <f t="shared" si="169"/>
      </c>
      <c r="K551" s="43">
        <f t="shared" si="170"/>
        <v>0</v>
      </c>
      <c r="L551" s="43">
        <f t="shared" si="171"/>
        <v>0</v>
      </c>
      <c r="M551" s="43">
        <f t="shared" si="172"/>
        <v>0</v>
      </c>
      <c r="N551" s="43">
        <f t="shared" si="173"/>
        <v>0</v>
      </c>
      <c r="O551" s="43">
        <f t="shared" si="174"/>
        <v>0</v>
      </c>
      <c r="P551" s="43">
        <f t="shared" si="175"/>
        <v>0</v>
      </c>
      <c r="Q551" s="43">
        <f t="shared" si="176"/>
      </c>
      <c r="R551" s="43">
        <f t="shared" si="177"/>
        <v>0</v>
      </c>
      <c r="S551" s="43">
        <f t="shared" si="178"/>
        <v>0</v>
      </c>
      <c r="T551" s="43">
        <f t="shared" si="179"/>
        <v>0</v>
      </c>
      <c r="U551" s="43">
        <v>201</v>
      </c>
      <c r="V551" s="39" t="s">
        <v>250</v>
      </c>
      <c r="W551" s="48">
        <f>R20100291</f>
        <v>0</v>
      </c>
      <c r="X551" s="48">
        <f>R20100292</f>
        <v>0</v>
      </c>
      <c r="Y551" s="49">
        <v>0</v>
      </c>
      <c r="Z551" s="49">
        <v>0</v>
      </c>
    </row>
    <row r="552" spans="1:26" ht="12.75">
      <c r="A552" s="44">
        <f t="shared" si="160"/>
        <v>0</v>
      </c>
      <c r="B552" s="43">
        <f t="shared" si="161"/>
        <v>0</v>
      </c>
      <c r="C552" s="43">
        <f t="shared" si="162"/>
        <v>0</v>
      </c>
      <c r="D552" s="43">
        <f t="shared" si="163"/>
        <v>0</v>
      </c>
      <c r="E552" s="45">
        <f t="shared" si="164"/>
        <v>0</v>
      </c>
      <c r="F552" s="43">
        <f t="shared" si="165"/>
        <v>0</v>
      </c>
      <c r="G552" s="43">
        <f t="shared" si="166"/>
        <v>0</v>
      </c>
      <c r="H552" s="43">
        <f t="shared" si="167"/>
        <v>0</v>
      </c>
      <c r="I552" s="46">
        <f t="shared" si="168"/>
        <v>0</v>
      </c>
      <c r="J552" s="47">
        <f t="shared" si="169"/>
      </c>
      <c r="K552" s="43">
        <f t="shared" si="170"/>
        <v>0</v>
      </c>
      <c r="L552" s="43">
        <f t="shared" si="171"/>
        <v>0</v>
      </c>
      <c r="M552" s="43">
        <f t="shared" si="172"/>
        <v>0</v>
      </c>
      <c r="N552" s="43">
        <f t="shared" si="173"/>
        <v>0</v>
      </c>
      <c r="O552" s="43">
        <f t="shared" si="174"/>
        <v>0</v>
      </c>
      <c r="P552" s="43">
        <f t="shared" si="175"/>
        <v>0</v>
      </c>
      <c r="Q552" s="43">
        <f t="shared" si="176"/>
      </c>
      <c r="R552" s="43">
        <f t="shared" si="177"/>
        <v>0</v>
      </c>
      <c r="S552" s="43">
        <f t="shared" si="178"/>
        <v>0</v>
      </c>
      <c r="T552" s="43">
        <f t="shared" si="179"/>
        <v>0</v>
      </c>
      <c r="U552" s="43">
        <v>201</v>
      </c>
      <c r="V552" s="39" t="s">
        <v>252</v>
      </c>
      <c r="W552" s="50">
        <f>R20100301</f>
        <v>0</v>
      </c>
      <c r="X552" s="50">
        <f>R20100302</f>
        <v>0</v>
      </c>
      <c r="Y552" s="49">
        <v>0</v>
      </c>
      <c r="Z552" s="49">
        <v>0</v>
      </c>
    </row>
    <row r="553" spans="1:26" ht="12.75">
      <c r="A553" s="44">
        <f t="shared" si="160"/>
        <v>0</v>
      </c>
      <c r="B553" s="43">
        <f t="shared" si="161"/>
        <v>0</v>
      </c>
      <c r="C553" s="43">
        <f t="shared" si="162"/>
        <v>0</v>
      </c>
      <c r="D553" s="43">
        <f t="shared" si="163"/>
        <v>0</v>
      </c>
      <c r="E553" s="45">
        <f t="shared" si="164"/>
        <v>0</v>
      </c>
      <c r="F553" s="43">
        <f t="shared" si="165"/>
        <v>0</v>
      </c>
      <c r="G553" s="43">
        <f t="shared" si="166"/>
        <v>0</v>
      </c>
      <c r="H553" s="43">
        <f t="shared" si="167"/>
        <v>0</v>
      </c>
      <c r="I553" s="46">
        <f t="shared" si="168"/>
        <v>0</v>
      </c>
      <c r="J553" s="47">
        <f t="shared" si="169"/>
      </c>
      <c r="K553" s="43">
        <f t="shared" si="170"/>
        <v>0</v>
      </c>
      <c r="L553" s="43">
        <f t="shared" si="171"/>
        <v>0</v>
      </c>
      <c r="M553" s="43">
        <f t="shared" si="172"/>
        <v>0</v>
      </c>
      <c r="N553" s="43">
        <f t="shared" si="173"/>
        <v>0</v>
      </c>
      <c r="O553" s="43">
        <f t="shared" si="174"/>
        <v>0</v>
      </c>
      <c r="P553" s="43">
        <f t="shared" si="175"/>
        <v>0</v>
      </c>
      <c r="Q553" s="43">
        <f t="shared" si="176"/>
      </c>
      <c r="R553" s="43">
        <f t="shared" si="177"/>
        <v>0</v>
      </c>
      <c r="S553" s="43">
        <f t="shared" si="178"/>
        <v>0</v>
      </c>
      <c r="T553" s="43">
        <f t="shared" si="179"/>
        <v>0</v>
      </c>
      <c r="U553" s="43">
        <v>201</v>
      </c>
      <c r="V553" s="39" t="s">
        <v>254</v>
      </c>
      <c r="W553" s="48">
        <f>R20100311</f>
        <v>0</v>
      </c>
      <c r="X553" s="48">
        <f>R20100312</f>
        <v>0</v>
      </c>
      <c r="Y553" s="49">
        <v>0</v>
      </c>
      <c r="Z553" s="49">
        <v>0</v>
      </c>
    </row>
    <row r="554" spans="1:26" ht="12.75">
      <c r="A554" s="44">
        <f t="shared" si="160"/>
        <v>0</v>
      </c>
      <c r="B554" s="43">
        <f t="shared" si="161"/>
        <v>0</v>
      </c>
      <c r="C554" s="43">
        <f t="shared" si="162"/>
        <v>0</v>
      </c>
      <c r="D554" s="43">
        <f t="shared" si="163"/>
        <v>0</v>
      </c>
      <c r="E554" s="45">
        <f t="shared" si="164"/>
        <v>0</v>
      </c>
      <c r="F554" s="43">
        <f t="shared" si="165"/>
        <v>0</v>
      </c>
      <c r="G554" s="43">
        <f t="shared" si="166"/>
        <v>0</v>
      </c>
      <c r="H554" s="43">
        <f t="shared" si="167"/>
        <v>0</v>
      </c>
      <c r="I554" s="46">
        <f t="shared" si="168"/>
        <v>0</v>
      </c>
      <c r="J554" s="47">
        <f t="shared" si="169"/>
      </c>
      <c r="K554" s="43">
        <f t="shared" si="170"/>
        <v>0</v>
      </c>
      <c r="L554" s="43">
        <f t="shared" si="171"/>
        <v>0</v>
      </c>
      <c r="M554" s="43">
        <f t="shared" si="172"/>
        <v>0</v>
      </c>
      <c r="N554" s="43">
        <f t="shared" si="173"/>
        <v>0</v>
      </c>
      <c r="O554" s="43">
        <f t="shared" si="174"/>
        <v>0</v>
      </c>
      <c r="P554" s="43">
        <f t="shared" si="175"/>
        <v>0</v>
      </c>
      <c r="Q554" s="43">
        <f t="shared" si="176"/>
      </c>
      <c r="R554" s="43">
        <f t="shared" si="177"/>
        <v>0</v>
      </c>
      <c r="S554" s="43">
        <f t="shared" si="178"/>
        <v>0</v>
      </c>
      <c r="T554" s="43">
        <f t="shared" si="179"/>
        <v>0</v>
      </c>
      <c r="U554" s="43">
        <v>201</v>
      </c>
      <c r="V554" s="39" t="s">
        <v>256</v>
      </c>
      <c r="W554" s="50">
        <f>R20100321</f>
        <v>0</v>
      </c>
      <c r="X554" s="50">
        <f>R20100322</f>
        <v>0</v>
      </c>
      <c r="Y554" s="49">
        <v>0</v>
      </c>
      <c r="Z554" s="49">
        <v>0</v>
      </c>
    </row>
    <row r="555" spans="1:26" ht="12.75">
      <c r="A555" s="44">
        <f t="shared" si="160"/>
        <v>0</v>
      </c>
      <c r="B555" s="43">
        <f t="shared" si="161"/>
        <v>0</v>
      </c>
      <c r="C555" s="43">
        <f t="shared" si="162"/>
        <v>0</v>
      </c>
      <c r="D555" s="43">
        <f t="shared" si="163"/>
        <v>0</v>
      </c>
      <c r="E555" s="45">
        <f t="shared" si="164"/>
        <v>0</v>
      </c>
      <c r="F555" s="43">
        <f t="shared" si="165"/>
        <v>0</v>
      </c>
      <c r="G555" s="43">
        <f t="shared" si="166"/>
        <v>0</v>
      </c>
      <c r="H555" s="43">
        <f t="shared" si="167"/>
        <v>0</v>
      </c>
      <c r="I555" s="46">
        <f t="shared" si="168"/>
        <v>0</v>
      </c>
      <c r="J555" s="47">
        <f t="shared" si="169"/>
      </c>
      <c r="K555" s="43">
        <f t="shared" si="170"/>
        <v>0</v>
      </c>
      <c r="L555" s="43">
        <f t="shared" si="171"/>
        <v>0</v>
      </c>
      <c r="M555" s="43">
        <f t="shared" si="172"/>
        <v>0</v>
      </c>
      <c r="N555" s="43">
        <f t="shared" si="173"/>
        <v>0</v>
      </c>
      <c r="O555" s="43">
        <f t="shared" si="174"/>
        <v>0</v>
      </c>
      <c r="P555" s="43">
        <f t="shared" si="175"/>
        <v>0</v>
      </c>
      <c r="Q555" s="43">
        <f t="shared" si="176"/>
      </c>
      <c r="R555" s="43">
        <f t="shared" si="177"/>
        <v>0</v>
      </c>
      <c r="S555" s="43">
        <f t="shared" si="178"/>
        <v>0</v>
      </c>
      <c r="T555" s="43">
        <f t="shared" si="179"/>
        <v>0</v>
      </c>
      <c r="U555" s="43">
        <v>201</v>
      </c>
      <c r="V555" s="39" t="s">
        <v>258</v>
      </c>
      <c r="W555" s="50">
        <f>R20100331</f>
        <v>0</v>
      </c>
      <c r="X555" s="50">
        <f>R20100332</f>
        <v>0</v>
      </c>
      <c r="Y555" s="49">
        <v>0</v>
      </c>
      <c r="Z555" s="49">
        <v>0</v>
      </c>
    </row>
    <row r="556" spans="1:26" ht="12.75">
      <c r="A556" s="44">
        <f t="shared" si="160"/>
        <v>0</v>
      </c>
      <c r="B556" s="43">
        <f t="shared" si="161"/>
        <v>0</v>
      </c>
      <c r="C556" s="43">
        <f t="shared" si="162"/>
        <v>0</v>
      </c>
      <c r="D556" s="43">
        <f t="shared" si="163"/>
        <v>0</v>
      </c>
      <c r="E556" s="45">
        <f t="shared" si="164"/>
        <v>0</v>
      </c>
      <c r="F556" s="43">
        <f t="shared" si="165"/>
        <v>0</v>
      </c>
      <c r="G556" s="43">
        <f t="shared" si="166"/>
        <v>0</v>
      </c>
      <c r="H556" s="43">
        <f t="shared" si="167"/>
        <v>0</v>
      </c>
      <c r="I556" s="46">
        <f t="shared" si="168"/>
        <v>0</v>
      </c>
      <c r="J556" s="47">
        <f t="shared" si="169"/>
      </c>
      <c r="K556" s="43">
        <f t="shared" si="170"/>
        <v>0</v>
      </c>
      <c r="L556" s="43">
        <f t="shared" si="171"/>
        <v>0</v>
      </c>
      <c r="M556" s="43">
        <f t="shared" si="172"/>
        <v>0</v>
      </c>
      <c r="N556" s="43">
        <f t="shared" si="173"/>
        <v>0</v>
      </c>
      <c r="O556" s="43">
        <f t="shared" si="174"/>
        <v>0</v>
      </c>
      <c r="P556" s="43">
        <f t="shared" si="175"/>
        <v>0</v>
      </c>
      <c r="Q556" s="43">
        <f t="shared" si="176"/>
      </c>
      <c r="R556" s="43">
        <f t="shared" si="177"/>
        <v>0</v>
      </c>
      <c r="S556" s="43">
        <f t="shared" si="178"/>
        <v>0</v>
      </c>
      <c r="T556" s="43">
        <f t="shared" si="179"/>
        <v>0</v>
      </c>
      <c r="U556" s="43">
        <v>201</v>
      </c>
      <c r="V556" s="39" t="s">
        <v>260</v>
      </c>
      <c r="W556" s="50">
        <f>R20100341</f>
        <v>0</v>
      </c>
      <c r="X556" s="50">
        <f>R20100342</f>
        <v>0</v>
      </c>
      <c r="Y556" s="49">
        <v>0</v>
      </c>
      <c r="Z556" s="49">
        <v>0</v>
      </c>
    </row>
    <row r="557" spans="1:26" ht="12.75">
      <c r="A557" s="44">
        <f t="shared" si="160"/>
        <v>0</v>
      </c>
      <c r="B557" s="43">
        <f t="shared" si="161"/>
        <v>0</v>
      </c>
      <c r="C557" s="43">
        <f t="shared" si="162"/>
        <v>0</v>
      </c>
      <c r="D557" s="43">
        <f t="shared" si="163"/>
        <v>0</v>
      </c>
      <c r="E557" s="45">
        <f t="shared" si="164"/>
        <v>0</v>
      </c>
      <c r="F557" s="43">
        <f t="shared" si="165"/>
        <v>0</v>
      </c>
      <c r="G557" s="43">
        <f t="shared" si="166"/>
        <v>0</v>
      </c>
      <c r="H557" s="43">
        <f t="shared" si="167"/>
        <v>0</v>
      </c>
      <c r="I557" s="46">
        <f t="shared" si="168"/>
        <v>0</v>
      </c>
      <c r="J557" s="47">
        <f t="shared" si="169"/>
      </c>
      <c r="K557" s="43">
        <f t="shared" si="170"/>
        <v>0</v>
      </c>
      <c r="L557" s="43">
        <f t="shared" si="171"/>
        <v>0</v>
      </c>
      <c r="M557" s="43">
        <f t="shared" si="172"/>
        <v>0</v>
      </c>
      <c r="N557" s="43">
        <f t="shared" si="173"/>
        <v>0</v>
      </c>
      <c r="O557" s="43">
        <f t="shared" si="174"/>
        <v>0</v>
      </c>
      <c r="P557" s="43">
        <f t="shared" si="175"/>
        <v>0</v>
      </c>
      <c r="Q557" s="43">
        <f t="shared" si="176"/>
      </c>
      <c r="R557" s="43">
        <f t="shared" si="177"/>
        <v>0</v>
      </c>
      <c r="S557" s="43">
        <f t="shared" si="178"/>
        <v>0</v>
      </c>
      <c r="T557" s="43">
        <f t="shared" si="179"/>
        <v>0</v>
      </c>
      <c r="U557" s="43">
        <v>201</v>
      </c>
      <c r="V557" s="39" t="s">
        <v>262</v>
      </c>
      <c r="W557" s="48">
        <f>R20100351</f>
        <v>0</v>
      </c>
      <c r="X557" s="48">
        <f>R20100352</f>
        <v>0</v>
      </c>
      <c r="Y557" s="49">
        <v>0</v>
      </c>
      <c r="Z557" s="49">
        <v>0</v>
      </c>
    </row>
    <row r="558" spans="1:26" ht="12.75">
      <c r="A558" s="44">
        <f t="shared" si="160"/>
        <v>0</v>
      </c>
      <c r="B558" s="43">
        <f t="shared" si="161"/>
        <v>0</v>
      </c>
      <c r="C558" s="43">
        <f t="shared" si="162"/>
        <v>0</v>
      </c>
      <c r="D558" s="43">
        <f t="shared" si="163"/>
        <v>0</v>
      </c>
      <c r="E558" s="45">
        <f t="shared" si="164"/>
        <v>0</v>
      </c>
      <c r="F558" s="43">
        <f t="shared" si="165"/>
        <v>0</v>
      </c>
      <c r="G558" s="43">
        <f t="shared" si="166"/>
        <v>0</v>
      </c>
      <c r="H558" s="43">
        <f t="shared" si="167"/>
        <v>0</v>
      </c>
      <c r="I558" s="46">
        <f t="shared" si="168"/>
        <v>0</v>
      </c>
      <c r="J558" s="47">
        <f t="shared" si="169"/>
      </c>
      <c r="K558" s="43">
        <f t="shared" si="170"/>
        <v>0</v>
      </c>
      <c r="L558" s="43">
        <f t="shared" si="171"/>
        <v>0</v>
      </c>
      <c r="M558" s="43">
        <f t="shared" si="172"/>
        <v>0</v>
      </c>
      <c r="N558" s="43">
        <f t="shared" si="173"/>
        <v>0</v>
      </c>
      <c r="O558" s="43">
        <f t="shared" si="174"/>
        <v>0</v>
      </c>
      <c r="P558" s="43">
        <f t="shared" si="175"/>
        <v>0</v>
      </c>
      <c r="Q558" s="43">
        <f t="shared" si="176"/>
      </c>
      <c r="R558" s="43">
        <f t="shared" si="177"/>
        <v>0</v>
      </c>
      <c r="S558" s="43">
        <f t="shared" si="178"/>
        <v>0</v>
      </c>
      <c r="T558" s="43">
        <f t="shared" si="179"/>
        <v>0</v>
      </c>
      <c r="U558" s="43">
        <v>201</v>
      </c>
      <c r="V558" s="39" t="s">
        <v>264</v>
      </c>
      <c r="W558" s="50">
        <f>R20100361</f>
        <v>0</v>
      </c>
      <c r="X558" s="50">
        <f>R20100362</f>
        <v>0</v>
      </c>
      <c r="Y558" s="49">
        <v>0</v>
      </c>
      <c r="Z558" s="49">
        <v>0</v>
      </c>
    </row>
    <row r="559" spans="1:26" ht="12.75">
      <c r="A559" s="44">
        <f t="shared" si="160"/>
        <v>0</v>
      </c>
      <c r="B559" s="43">
        <f t="shared" si="161"/>
        <v>0</v>
      </c>
      <c r="C559" s="43">
        <f t="shared" si="162"/>
        <v>0</v>
      </c>
      <c r="D559" s="43">
        <f t="shared" si="163"/>
        <v>0</v>
      </c>
      <c r="E559" s="45">
        <f t="shared" si="164"/>
        <v>0</v>
      </c>
      <c r="F559" s="43">
        <f t="shared" si="165"/>
        <v>0</v>
      </c>
      <c r="G559" s="43">
        <f t="shared" si="166"/>
        <v>0</v>
      </c>
      <c r="H559" s="43">
        <f t="shared" si="167"/>
        <v>0</v>
      </c>
      <c r="I559" s="46">
        <f t="shared" si="168"/>
        <v>0</v>
      </c>
      <c r="J559" s="47">
        <f t="shared" si="169"/>
      </c>
      <c r="K559" s="43">
        <f t="shared" si="170"/>
        <v>0</v>
      </c>
      <c r="L559" s="43">
        <f t="shared" si="171"/>
        <v>0</v>
      </c>
      <c r="M559" s="43">
        <f t="shared" si="172"/>
        <v>0</v>
      </c>
      <c r="N559" s="43">
        <f t="shared" si="173"/>
        <v>0</v>
      </c>
      <c r="O559" s="43">
        <f t="shared" si="174"/>
        <v>0</v>
      </c>
      <c r="P559" s="43">
        <f t="shared" si="175"/>
        <v>0</v>
      </c>
      <c r="Q559" s="43">
        <f t="shared" si="176"/>
      </c>
      <c r="R559" s="43">
        <f t="shared" si="177"/>
        <v>0</v>
      </c>
      <c r="S559" s="43">
        <f t="shared" si="178"/>
        <v>0</v>
      </c>
      <c r="T559" s="43">
        <f t="shared" si="179"/>
        <v>0</v>
      </c>
      <c r="U559" s="43">
        <v>201</v>
      </c>
      <c r="V559" s="39" t="s">
        <v>266</v>
      </c>
      <c r="W559" s="50">
        <f>R20100371</f>
        <v>0</v>
      </c>
      <c r="X559" s="50">
        <f>R20100372</f>
        <v>0</v>
      </c>
      <c r="Y559" s="49">
        <v>0</v>
      </c>
      <c r="Z559" s="49">
        <v>0</v>
      </c>
    </row>
    <row r="560" spans="1:26" ht="12.75">
      <c r="A560" s="44">
        <f t="shared" si="160"/>
        <v>0</v>
      </c>
      <c r="B560" s="43">
        <f t="shared" si="161"/>
        <v>0</v>
      </c>
      <c r="C560" s="43">
        <f t="shared" si="162"/>
        <v>0</v>
      </c>
      <c r="D560" s="43">
        <f t="shared" si="163"/>
        <v>0</v>
      </c>
      <c r="E560" s="45">
        <f t="shared" si="164"/>
        <v>0</v>
      </c>
      <c r="F560" s="43">
        <f t="shared" si="165"/>
        <v>0</v>
      </c>
      <c r="G560" s="43">
        <f t="shared" si="166"/>
        <v>0</v>
      </c>
      <c r="H560" s="43">
        <f t="shared" si="167"/>
        <v>0</v>
      </c>
      <c r="I560" s="46">
        <f t="shared" si="168"/>
        <v>0</v>
      </c>
      <c r="J560" s="47">
        <f t="shared" si="169"/>
      </c>
      <c r="K560" s="43">
        <f t="shared" si="170"/>
        <v>0</v>
      </c>
      <c r="L560" s="43">
        <f t="shared" si="171"/>
        <v>0</v>
      </c>
      <c r="M560" s="43">
        <f t="shared" si="172"/>
        <v>0</v>
      </c>
      <c r="N560" s="43">
        <f t="shared" si="173"/>
        <v>0</v>
      </c>
      <c r="O560" s="43">
        <f t="shared" si="174"/>
        <v>0</v>
      </c>
      <c r="P560" s="43">
        <f t="shared" si="175"/>
        <v>0</v>
      </c>
      <c r="Q560" s="43">
        <f t="shared" si="176"/>
      </c>
      <c r="R560" s="43">
        <f t="shared" si="177"/>
        <v>0</v>
      </c>
      <c r="S560" s="43">
        <f t="shared" si="178"/>
        <v>0</v>
      </c>
      <c r="T560" s="43">
        <f t="shared" si="179"/>
        <v>0</v>
      </c>
      <c r="U560" s="43">
        <v>201</v>
      </c>
      <c r="V560" s="39" t="s">
        <v>268</v>
      </c>
      <c r="W560" s="50">
        <f>R20100381</f>
        <v>0</v>
      </c>
      <c r="X560" s="50">
        <f>R20100382</f>
        <v>0</v>
      </c>
      <c r="Y560" s="49">
        <v>0</v>
      </c>
      <c r="Z560" s="49">
        <v>0</v>
      </c>
    </row>
    <row r="561" spans="1:26" ht="12.75">
      <c r="A561" s="44">
        <f t="shared" si="160"/>
        <v>0</v>
      </c>
      <c r="B561" s="43">
        <f t="shared" si="161"/>
        <v>0</v>
      </c>
      <c r="C561" s="43">
        <f t="shared" si="162"/>
        <v>0</v>
      </c>
      <c r="D561" s="43">
        <f t="shared" si="163"/>
        <v>0</v>
      </c>
      <c r="E561" s="45">
        <f t="shared" si="164"/>
        <v>0</v>
      </c>
      <c r="F561" s="43">
        <f t="shared" si="165"/>
        <v>0</v>
      </c>
      <c r="G561" s="43">
        <f t="shared" si="166"/>
        <v>0</v>
      </c>
      <c r="H561" s="43">
        <f t="shared" si="167"/>
        <v>0</v>
      </c>
      <c r="I561" s="46">
        <f t="shared" si="168"/>
        <v>0</v>
      </c>
      <c r="J561" s="47">
        <f t="shared" si="169"/>
      </c>
      <c r="K561" s="43">
        <f t="shared" si="170"/>
        <v>0</v>
      </c>
      <c r="L561" s="43">
        <f t="shared" si="171"/>
        <v>0</v>
      </c>
      <c r="M561" s="43">
        <f t="shared" si="172"/>
        <v>0</v>
      </c>
      <c r="N561" s="43">
        <f t="shared" si="173"/>
        <v>0</v>
      </c>
      <c r="O561" s="43">
        <f t="shared" si="174"/>
        <v>0</v>
      </c>
      <c r="P561" s="43">
        <f t="shared" si="175"/>
        <v>0</v>
      </c>
      <c r="Q561" s="43">
        <f t="shared" si="176"/>
      </c>
      <c r="R561" s="43">
        <f t="shared" si="177"/>
        <v>0</v>
      </c>
      <c r="S561" s="43">
        <f t="shared" si="178"/>
        <v>0</v>
      </c>
      <c r="T561" s="43">
        <f t="shared" si="179"/>
        <v>0</v>
      </c>
      <c r="U561" s="43">
        <v>201</v>
      </c>
      <c r="V561" s="39" t="s">
        <v>270</v>
      </c>
      <c r="W561" s="48">
        <f>R20100391</f>
        <v>0</v>
      </c>
      <c r="X561" s="48">
        <f>R20100392</f>
        <v>0</v>
      </c>
      <c r="Y561" s="49">
        <v>0</v>
      </c>
      <c r="Z561" s="49">
        <v>0</v>
      </c>
    </row>
    <row r="562" spans="1:26" ht="12.75">
      <c r="A562" s="44">
        <f t="shared" si="160"/>
        <v>0</v>
      </c>
      <c r="B562" s="43">
        <f t="shared" si="161"/>
        <v>0</v>
      </c>
      <c r="C562" s="43">
        <f t="shared" si="162"/>
        <v>0</v>
      </c>
      <c r="D562" s="43">
        <f t="shared" si="163"/>
        <v>0</v>
      </c>
      <c r="E562" s="45">
        <f t="shared" si="164"/>
        <v>0</v>
      </c>
      <c r="F562" s="43">
        <f t="shared" si="165"/>
        <v>0</v>
      </c>
      <c r="G562" s="43">
        <f t="shared" si="166"/>
        <v>0</v>
      </c>
      <c r="H562" s="43">
        <f t="shared" si="167"/>
        <v>0</v>
      </c>
      <c r="I562" s="46">
        <f t="shared" si="168"/>
        <v>0</v>
      </c>
      <c r="J562" s="47">
        <f t="shared" si="169"/>
      </c>
      <c r="K562" s="43">
        <f t="shared" si="170"/>
        <v>0</v>
      </c>
      <c r="L562" s="43">
        <f t="shared" si="171"/>
        <v>0</v>
      </c>
      <c r="M562" s="43">
        <f t="shared" si="172"/>
        <v>0</v>
      </c>
      <c r="N562" s="43">
        <f t="shared" si="173"/>
        <v>0</v>
      </c>
      <c r="O562" s="43">
        <f t="shared" si="174"/>
        <v>0</v>
      </c>
      <c r="P562" s="43">
        <f t="shared" si="175"/>
        <v>0</v>
      </c>
      <c r="Q562" s="43">
        <f t="shared" si="176"/>
      </c>
      <c r="R562" s="43">
        <f t="shared" si="177"/>
        <v>0</v>
      </c>
      <c r="S562" s="43">
        <f t="shared" si="178"/>
        <v>0</v>
      </c>
      <c r="T562" s="43">
        <f t="shared" si="179"/>
        <v>0</v>
      </c>
      <c r="U562" s="43">
        <v>201</v>
      </c>
      <c r="V562" s="39" t="s">
        <v>272</v>
      </c>
      <c r="W562" s="50">
        <f>R20100401</f>
        <v>0</v>
      </c>
      <c r="X562" s="50">
        <f>R20100402</f>
        <v>0</v>
      </c>
      <c r="Y562" s="49">
        <v>0</v>
      </c>
      <c r="Z562" s="49">
        <v>0</v>
      </c>
    </row>
    <row r="563" spans="1:26" ht="12.75">
      <c r="A563" s="44">
        <f t="shared" si="160"/>
        <v>0</v>
      </c>
      <c r="B563" s="43">
        <f t="shared" si="161"/>
        <v>0</v>
      </c>
      <c r="C563" s="43">
        <f t="shared" si="162"/>
        <v>0</v>
      </c>
      <c r="D563" s="43">
        <f t="shared" si="163"/>
        <v>0</v>
      </c>
      <c r="E563" s="45">
        <f t="shared" si="164"/>
        <v>0</v>
      </c>
      <c r="F563" s="43">
        <f t="shared" si="165"/>
        <v>0</v>
      </c>
      <c r="G563" s="43">
        <f t="shared" si="166"/>
        <v>0</v>
      </c>
      <c r="H563" s="43">
        <f t="shared" si="167"/>
        <v>0</v>
      </c>
      <c r="I563" s="46">
        <f t="shared" si="168"/>
        <v>0</v>
      </c>
      <c r="J563" s="47">
        <f t="shared" si="169"/>
      </c>
      <c r="K563" s="43">
        <f t="shared" si="170"/>
        <v>0</v>
      </c>
      <c r="L563" s="43">
        <f t="shared" si="171"/>
        <v>0</v>
      </c>
      <c r="M563" s="43">
        <f t="shared" si="172"/>
        <v>0</v>
      </c>
      <c r="N563" s="43">
        <f t="shared" si="173"/>
        <v>0</v>
      </c>
      <c r="O563" s="43">
        <f t="shared" si="174"/>
        <v>0</v>
      </c>
      <c r="P563" s="43">
        <f t="shared" si="175"/>
        <v>0</v>
      </c>
      <c r="Q563" s="43">
        <f t="shared" si="176"/>
      </c>
      <c r="R563" s="43">
        <f t="shared" si="177"/>
        <v>0</v>
      </c>
      <c r="S563" s="43">
        <f t="shared" si="178"/>
        <v>0</v>
      </c>
      <c r="T563" s="43">
        <f t="shared" si="179"/>
        <v>0</v>
      </c>
      <c r="U563" s="43">
        <v>201</v>
      </c>
      <c r="V563" s="39" t="s">
        <v>274</v>
      </c>
      <c r="W563" s="50">
        <f>R20100411</f>
        <v>0</v>
      </c>
      <c r="X563" s="50">
        <f>R20100412</f>
        <v>0</v>
      </c>
      <c r="Y563" s="49">
        <v>0</v>
      </c>
      <c r="Z563" s="49">
        <v>0</v>
      </c>
    </row>
    <row r="564" spans="1:26" ht="12.75">
      <c r="A564" s="44">
        <f t="shared" si="160"/>
        <v>0</v>
      </c>
      <c r="B564" s="43">
        <f t="shared" si="161"/>
        <v>0</v>
      </c>
      <c r="C564" s="43">
        <f t="shared" si="162"/>
        <v>0</v>
      </c>
      <c r="D564" s="43">
        <f t="shared" si="163"/>
        <v>0</v>
      </c>
      <c r="E564" s="45">
        <f t="shared" si="164"/>
        <v>0</v>
      </c>
      <c r="F564" s="43">
        <f t="shared" si="165"/>
        <v>0</v>
      </c>
      <c r="G564" s="43">
        <f t="shared" si="166"/>
        <v>0</v>
      </c>
      <c r="H564" s="43">
        <f t="shared" si="167"/>
        <v>0</v>
      </c>
      <c r="I564" s="46">
        <f t="shared" si="168"/>
        <v>0</v>
      </c>
      <c r="J564" s="47">
        <f t="shared" si="169"/>
      </c>
      <c r="K564" s="43">
        <f t="shared" si="170"/>
        <v>0</v>
      </c>
      <c r="L564" s="43">
        <f t="shared" si="171"/>
        <v>0</v>
      </c>
      <c r="M564" s="43">
        <f t="shared" si="172"/>
        <v>0</v>
      </c>
      <c r="N564" s="43">
        <f t="shared" si="173"/>
        <v>0</v>
      </c>
      <c r="O564" s="43">
        <f t="shared" si="174"/>
        <v>0</v>
      </c>
      <c r="P564" s="43">
        <f t="shared" si="175"/>
        <v>0</v>
      </c>
      <c r="Q564" s="43">
        <f t="shared" si="176"/>
      </c>
      <c r="R564" s="43">
        <f t="shared" si="177"/>
        <v>0</v>
      </c>
      <c r="S564" s="43">
        <f t="shared" si="178"/>
        <v>0</v>
      </c>
      <c r="T564" s="43">
        <f t="shared" si="179"/>
        <v>0</v>
      </c>
      <c r="U564" s="43">
        <v>201</v>
      </c>
      <c r="V564" s="39" t="s">
        <v>276</v>
      </c>
      <c r="W564" s="50">
        <f>R20100421</f>
        <v>0</v>
      </c>
      <c r="X564" s="50">
        <f>R20100422</f>
        <v>0</v>
      </c>
      <c r="Y564" s="49">
        <v>0</v>
      </c>
      <c r="Z564" s="49">
        <v>0</v>
      </c>
    </row>
    <row r="565" spans="1:26" ht="12.75">
      <c r="A565" s="44">
        <f t="shared" si="160"/>
        <v>0</v>
      </c>
      <c r="B565" s="43">
        <f t="shared" si="161"/>
        <v>0</v>
      </c>
      <c r="C565" s="43">
        <f t="shared" si="162"/>
        <v>0</v>
      </c>
      <c r="D565" s="43">
        <f t="shared" si="163"/>
        <v>0</v>
      </c>
      <c r="E565" s="45">
        <f t="shared" si="164"/>
        <v>0</v>
      </c>
      <c r="F565" s="43">
        <f t="shared" si="165"/>
        <v>0</v>
      </c>
      <c r="G565" s="43">
        <f t="shared" si="166"/>
        <v>0</v>
      </c>
      <c r="H565" s="43">
        <f t="shared" si="167"/>
        <v>0</v>
      </c>
      <c r="I565" s="46">
        <f t="shared" si="168"/>
        <v>0</v>
      </c>
      <c r="J565" s="47">
        <f t="shared" si="169"/>
      </c>
      <c r="K565" s="43">
        <f t="shared" si="170"/>
        <v>0</v>
      </c>
      <c r="L565" s="43">
        <f t="shared" si="171"/>
        <v>0</v>
      </c>
      <c r="M565" s="43">
        <f t="shared" si="172"/>
        <v>0</v>
      </c>
      <c r="N565" s="43">
        <f t="shared" si="173"/>
        <v>0</v>
      </c>
      <c r="O565" s="43">
        <f t="shared" si="174"/>
        <v>0</v>
      </c>
      <c r="P565" s="43">
        <f t="shared" si="175"/>
        <v>0</v>
      </c>
      <c r="Q565" s="43">
        <f t="shared" si="176"/>
      </c>
      <c r="R565" s="43">
        <f t="shared" si="177"/>
        <v>0</v>
      </c>
      <c r="S565" s="43">
        <f t="shared" si="178"/>
        <v>0</v>
      </c>
      <c r="T565" s="43">
        <f t="shared" si="179"/>
        <v>0</v>
      </c>
      <c r="U565" s="43">
        <v>201</v>
      </c>
      <c r="V565" s="39" t="s">
        <v>278</v>
      </c>
      <c r="W565" s="50">
        <f>R20100431</f>
        <v>0</v>
      </c>
      <c r="X565" s="50">
        <f>R20100432</f>
        <v>0</v>
      </c>
      <c r="Y565" s="49">
        <v>0</v>
      </c>
      <c r="Z565" s="49">
        <v>0</v>
      </c>
    </row>
    <row r="566" spans="1:26" ht="12.75">
      <c r="A566" s="44">
        <f t="shared" si="160"/>
        <v>0</v>
      </c>
      <c r="B566" s="43">
        <f t="shared" si="161"/>
        <v>0</v>
      </c>
      <c r="C566" s="43">
        <f t="shared" si="162"/>
        <v>0</v>
      </c>
      <c r="D566" s="43">
        <f t="shared" si="163"/>
        <v>0</v>
      </c>
      <c r="E566" s="45">
        <f t="shared" si="164"/>
        <v>0</v>
      </c>
      <c r="F566" s="43">
        <f t="shared" si="165"/>
        <v>0</v>
      </c>
      <c r="G566" s="43">
        <f t="shared" si="166"/>
        <v>0</v>
      </c>
      <c r="H566" s="43">
        <f t="shared" si="167"/>
        <v>0</v>
      </c>
      <c r="I566" s="46">
        <f t="shared" si="168"/>
        <v>0</v>
      </c>
      <c r="J566" s="47">
        <f t="shared" si="169"/>
      </c>
      <c r="K566" s="43">
        <f t="shared" si="170"/>
        <v>0</v>
      </c>
      <c r="L566" s="43">
        <f t="shared" si="171"/>
        <v>0</v>
      </c>
      <c r="M566" s="43">
        <f t="shared" si="172"/>
        <v>0</v>
      </c>
      <c r="N566" s="43">
        <f t="shared" si="173"/>
        <v>0</v>
      </c>
      <c r="O566" s="43">
        <f t="shared" si="174"/>
        <v>0</v>
      </c>
      <c r="P566" s="43">
        <f t="shared" si="175"/>
        <v>0</v>
      </c>
      <c r="Q566" s="43">
        <f t="shared" si="176"/>
      </c>
      <c r="R566" s="43">
        <f t="shared" si="177"/>
        <v>0</v>
      </c>
      <c r="S566" s="43">
        <f t="shared" si="178"/>
        <v>0</v>
      </c>
      <c r="T566" s="43">
        <f t="shared" si="179"/>
        <v>0</v>
      </c>
      <c r="U566" s="43">
        <v>201</v>
      </c>
      <c r="V566" s="39" t="s">
        <v>280</v>
      </c>
      <c r="W566" s="50">
        <f>R20100441</f>
        <v>0</v>
      </c>
      <c r="X566" s="50">
        <f>R20100442</f>
        <v>0</v>
      </c>
      <c r="Y566" s="49">
        <v>0</v>
      </c>
      <c r="Z566" s="49">
        <v>0</v>
      </c>
    </row>
    <row r="567" spans="1:26" ht="12.75">
      <c r="A567" s="44">
        <f t="shared" si="160"/>
        <v>0</v>
      </c>
      <c r="B567" s="43">
        <f t="shared" si="161"/>
        <v>0</v>
      </c>
      <c r="C567" s="43">
        <f t="shared" si="162"/>
        <v>0</v>
      </c>
      <c r="D567" s="43">
        <f t="shared" si="163"/>
        <v>0</v>
      </c>
      <c r="E567" s="45">
        <f t="shared" si="164"/>
        <v>0</v>
      </c>
      <c r="F567" s="43">
        <f t="shared" si="165"/>
        <v>0</v>
      </c>
      <c r="G567" s="43">
        <f t="shared" si="166"/>
        <v>0</v>
      </c>
      <c r="H567" s="43">
        <f t="shared" si="167"/>
        <v>0</v>
      </c>
      <c r="I567" s="46">
        <f t="shared" si="168"/>
        <v>0</v>
      </c>
      <c r="J567" s="47">
        <f t="shared" si="169"/>
      </c>
      <c r="K567" s="43">
        <f t="shared" si="170"/>
        <v>0</v>
      </c>
      <c r="L567" s="43">
        <f t="shared" si="171"/>
        <v>0</v>
      </c>
      <c r="M567" s="43">
        <f t="shared" si="172"/>
        <v>0</v>
      </c>
      <c r="N567" s="43">
        <f t="shared" si="173"/>
        <v>0</v>
      </c>
      <c r="O567" s="43">
        <f t="shared" si="174"/>
        <v>0</v>
      </c>
      <c r="P567" s="43">
        <f t="shared" si="175"/>
        <v>0</v>
      </c>
      <c r="Q567" s="43">
        <f t="shared" si="176"/>
      </c>
      <c r="R567" s="43">
        <f t="shared" si="177"/>
        <v>0</v>
      </c>
      <c r="S567" s="43">
        <f t="shared" si="178"/>
        <v>0</v>
      </c>
      <c r="T567" s="43">
        <f t="shared" si="179"/>
        <v>0</v>
      </c>
      <c r="U567" s="43">
        <v>201</v>
      </c>
      <c r="V567" s="39" t="s">
        <v>282</v>
      </c>
      <c r="W567" s="48">
        <f>R20100451</f>
        <v>0</v>
      </c>
      <c r="X567" s="48">
        <f>R20100452</f>
        <v>0</v>
      </c>
      <c r="Y567" s="49">
        <v>0</v>
      </c>
      <c r="Z567" s="49">
        <v>0</v>
      </c>
    </row>
    <row r="568" spans="1:26" ht="12.75">
      <c r="A568" s="44">
        <f t="shared" si="160"/>
        <v>0</v>
      </c>
      <c r="B568" s="43">
        <f t="shared" si="161"/>
        <v>0</v>
      </c>
      <c r="C568" s="43">
        <f t="shared" si="162"/>
        <v>0</v>
      </c>
      <c r="D568" s="43">
        <f t="shared" si="163"/>
        <v>0</v>
      </c>
      <c r="E568" s="45">
        <f t="shared" si="164"/>
        <v>0</v>
      </c>
      <c r="F568" s="43">
        <f t="shared" si="165"/>
        <v>0</v>
      </c>
      <c r="G568" s="43">
        <f t="shared" si="166"/>
        <v>0</v>
      </c>
      <c r="H568" s="43">
        <f t="shared" si="167"/>
        <v>0</v>
      </c>
      <c r="I568" s="46">
        <f t="shared" si="168"/>
        <v>0</v>
      </c>
      <c r="J568" s="47">
        <f t="shared" si="169"/>
      </c>
      <c r="K568" s="43">
        <f t="shared" si="170"/>
        <v>0</v>
      </c>
      <c r="L568" s="43">
        <f t="shared" si="171"/>
        <v>0</v>
      </c>
      <c r="M568" s="43">
        <f t="shared" si="172"/>
        <v>0</v>
      </c>
      <c r="N568" s="43">
        <f t="shared" si="173"/>
        <v>0</v>
      </c>
      <c r="O568" s="43">
        <f t="shared" si="174"/>
        <v>0</v>
      </c>
      <c r="P568" s="43">
        <f t="shared" si="175"/>
        <v>0</v>
      </c>
      <c r="Q568" s="43">
        <f t="shared" si="176"/>
      </c>
      <c r="R568" s="43">
        <f t="shared" si="177"/>
        <v>0</v>
      </c>
      <c r="S568" s="43">
        <f t="shared" si="178"/>
        <v>0</v>
      </c>
      <c r="T568" s="43">
        <f t="shared" si="179"/>
        <v>0</v>
      </c>
      <c r="U568" s="43">
        <v>201</v>
      </c>
      <c r="V568" s="39" t="s">
        <v>284</v>
      </c>
      <c r="W568" s="50">
        <f>R20100461</f>
        <v>0</v>
      </c>
      <c r="X568" s="50">
        <f>R20100462</f>
        <v>0</v>
      </c>
      <c r="Y568" s="49">
        <v>0</v>
      </c>
      <c r="Z568" s="49">
        <v>0</v>
      </c>
    </row>
    <row r="569" spans="1:26" ht="12.75">
      <c r="A569" s="44">
        <f t="shared" si="160"/>
        <v>0</v>
      </c>
      <c r="B569" s="43">
        <f t="shared" si="161"/>
        <v>0</v>
      </c>
      <c r="C569" s="43">
        <f t="shared" si="162"/>
        <v>0</v>
      </c>
      <c r="D569" s="43">
        <f t="shared" si="163"/>
        <v>0</v>
      </c>
      <c r="E569" s="45">
        <f t="shared" si="164"/>
        <v>0</v>
      </c>
      <c r="F569" s="43">
        <f t="shared" si="165"/>
        <v>0</v>
      </c>
      <c r="G569" s="43">
        <f t="shared" si="166"/>
        <v>0</v>
      </c>
      <c r="H569" s="43">
        <f t="shared" si="167"/>
        <v>0</v>
      </c>
      <c r="I569" s="46">
        <f t="shared" si="168"/>
        <v>0</v>
      </c>
      <c r="J569" s="47">
        <f t="shared" si="169"/>
      </c>
      <c r="K569" s="43">
        <f t="shared" si="170"/>
        <v>0</v>
      </c>
      <c r="L569" s="43">
        <f t="shared" si="171"/>
        <v>0</v>
      </c>
      <c r="M569" s="43">
        <f t="shared" si="172"/>
        <v>0</v>
      </c>
      <c r="N569" s="43">
        <f t="shared" si="173"/>
        <v>0</v>
      </c>
      <c r="O569" s="43">
        <f t="shared" si="174"/>
        <v>0</v>
      </c>
      <c r="P569" s="43">
        <f t="shared" si="175"/>
        <v>0</v>
      </c>
      <c r="Q569" s="43">
        <f t="shared" si="176"/>
      </c>
      <c r="R569" s="43">
        <f t="shared" si="177"/>
        <v>0</v>
      </c>
      <c r="S569" s="43">
        <f t="shared" si="178"/>
        <v>0</v>
      </c>
      <c r="T569" s="43">
        <f t="shared" si="179"/>
        <v>0</v>
      </c>
      <c r="U569" s="43">
        <v>201</v>
      </c>
      <c r="V569" s="39" t="s">
        <v>286</v>
      </c>
      <c r="W569" s="50">
        <f>R20100471</f>
        <v>0</v>
      </c>
      <c r="X569" s="50">
        <f>R20100472</f>
        <v>0</v>
      </c>
      <c r="Y569" s="49">
        <v>0</v>
      </c>
      <c r="Z569" s="49">
        <v>0</v>
      </c>
    </row>
    <row r="570" spans="1:26" ht="12.75">
      <c r="A570" s="44">
        <f t="shared" si="160"/>
        <v>0</v>
      </c>
      <c r="B570" s="43">
        <f t="shared" si="161"/>
        <v>0</v>
      </c>
      <c r="C570" s="43">
        <f t="shared" si="162"/>
        <v>0</v>
      </c>
      <c r="D570" s="43">
        <f t="shared" si="163"/>
        <v>0</v>
      </c>
      <c r="E570" s="45">
        <f t="shared" si="164"/>
        <v>0</v>
      </c>
      <c r="F570" s="43">
        <f t="shared" si="165"/>
        <v>0</v>
      </c>
      <c r="G570" s="43">
        <f t="shared" si="166"/>
        <v>0</v>
      </c>
      <c r="H570" s="43">
        <f t="shared" si="167"/>
        <v>0</v>
      </c>
      <c r="I570" s="46">
        <f t="shared" si="168"/>
        <v>0</v>
      </c>
      <c r="J570" s="47">
        <f t="shared" si="169"/>
      </c>
      <c r="K570" s="43">
        <f t="shared" si="170"/>
        <v>0</v>
      </c>
      <c r="L570" s="43">
        <f t="shared" si="171"/>
        <v>0</v>
      </c>
      <c r="M570" s="43">
        <f t="shared" si="172"/>
        <v>0</v>
      </c>
      <c r="N570" s="43">
        <f t="shared" si="173"/>
        <v>0</v>
      </c>
      <c r="O570" s="43">
        <f t="shared" si="174"/>
        <v>0</v>
      </c>
      <c r="P570" s="43">
        <f t="shared" si="175"/>
        <v>0</v>
      </c>
      <c r="Q570" s="43">
        <f t="shared" si="176"/>
      </c>
      <c r="R570" s="43">
        <f t="shared" si="177"/>
        <v>0</v>
      </c>
      <c r="S570" s="43">
        <f t="shared" si="178"/>
        <v>0</v>
      </c>
      <c r="T570" s="43">
        <f t="shared" si="179"/>
        <v>0</v>
      </c>
      <c r="U570" s="43">
        <v>201</v>
      </c>
      <c r="V570" s="39" t="s">
        <v>288</v>
      </c>
      <c r="W570" s="50">
        <f>R20100481</f>
        <v>0</v>
      </c>
      <c r="X570" s="50">
        <f>R20100482</f>
        <v>0</v>
      </c>
      <c r="Y570" s="49">
        <v>0</v>
      </c>
      <c r="Z570" s="49">
        <v>0</v>
      </c>
    </row>
    <row r="571" spans="1:26" ht="12.75">
      <c r="A571" s="44">
        <f t="shared" si="160"/>
        <v>0</v>
      </c>
      <c r="B571" s="43">
        <f t="shared" si="161"/>
        <v>0</v>
      </c>
      <c r="C571" s="43">
        <f t="shared" si="162"/>
        <v>0</v>
      </c>
      <c r="D571" s="43">
        <f t="shared" si="163"/>
        <v>0</v>
      </c>
      <c r="E571" s="45">
        <f t="shared" si="164"/>
        <v>0</v>
      </c>
      <c r="F571" s="43">
        <f t="shared" si="165"/>
        <v>0</v>
      </c>
      <c r="G571" s="43">
        <f t="shared" si="166"/>
        <v>0</v>
      </c>
      <c r="H571" s="43">
        <f t="shared" si="167"/>
        <v>0</v>
      </c>
      <c r="I571" s="46">
        <f t="shared" si="168"/>
        <v>0</v>
      </c>
      <c r="J571" s="47">
        <f t="shared" si="169"/>
      </c>
      <c r="K571" s="43">
        <f t="shared" si="170"/>
        <v>0</v>
      </c>
      <c r="L571" s="43">
        <f t="shared" si="171"/>
        <v>0</v>
      </c>
      <c r="M571" s="43">
        <f t="shared" si="172"/>
        <v>0</v>
      </c>
      <c r="N571" s="43">
        <f t="shared" si="173"/>
        <v>0</v>
      </c>
      <c r="O571" s="43">
        <f t="shared" si="174"/>
        <v>0</v>
      </c>
      <c r="P571" s="43">
        <f t="shared" si="175"/>
        <v>0</v>
      </c>
      <c r="Q571" s="43">
        <f t="shared" si="176"/>
      </c>
      <c r="R571" s="43">
        <f t="shared" si="177"/>
        <v>0</v>
      </c>
      <c r="S571" s="43">
        <f t="shared" si="178"/>
        <v>0</v>
      </c>
      <c r="T571" s="43">
        <f t="shared" si="179"/>
        <v>0</v>
      </c>
      <c r="U571" s="43">
        <v>201</v>
      </c>
      <c r="V571" s="39" t="s">
        <v>290</v>
      </c>
      <c r="W571" s="48">
        <f>R20100491</f>
        <v>0</v>
      </c>
      <c r="X571" s="48">
        <f>R20100492</f>
        <v>0</v>
      </c>
      <c r="Y571" s="49">
        <v>0</v>
      </c>
      <c r="Z571" s="49">
        <v>0</v>
      </c>
    </row>
    <row r="572" spans="1:26" ht="12.75">
      <c r="A572" s="44">
        <f t="shared" si="160"/>
        <v>0</v>
      </c>
      <c r="B572" s="43">
        <f t="shared" si="161"/>
        <v>0</v>
      </c>
      <c r="C572" s="43">
        <f t="shared" si="162"/>
        <v>0</v>
      </c>
      <c r="D572" s="43">
        <f t="shared" si="163"/>
        <v>0</v>
      </c>
      <c r="E572" s="45">
        <f t="shared" si="164"/>
        <v>0</v>
      </c>
      <c r="F572" s="43">
        <f t="shared" si="165"/>
        <v>0</v>
      </c>
      <c r="G572" s="43">
        <f t="shared" si="166"/>
        <v>0</v>
      </c>
      <c r="H572" s="43">
        <f t="shared" si="167"/>
        <v>0</v>
      </c>
      <c r="I572" s="46">
        <f t="shared" si="168"/>
        <v>0</v>
      </c>
      <c r="J572" s="47">
        <f t="shared" si="169"/>
      </c>
      <c r="K572" s="43">
        <f t="shared" si="170"/>
        <v>0</v>
      </c>
      <c r="L572" s="43">
        <f t="shared" si="171"/>
        <v>0</v>
      </c>
      <c r="M572" s="43">
        <f t="shared" si="172"/>
        <v>0</v>
      </c>
      <c r="N572" s="43">
        <f t="shared" si="173"/>
        <v>0</v>
      </c>
      <c r="O572" s="43">
        <f t="shared" si="174"/>
        <v>0</v>
      </c>
      <c r="P572" s="43">
        <f t="shared" si="175"/>
        <v>0</v>
      </c>
      <c r="Q572" s="43">
        <f t="shared" si="176"/>
      </c>
      <c r="R572" s="43">
        <f t="shared" si="177"/>
        <v>0</v>
      </c>
      <c r="S572" s="43">
        <f t="shared" si="178"/>
        <v>0</v>
      </c>
      <c r="T572" s="43">
        <f t="shared" si="179"/>
        <v>0</v>
      </c>
      <c r="U572" s="43">
        <v>201</v>
      </c>
      <c r="V572" s="39" t="s">
        <v>292</v>
      </c>
      <c r="W572" s="50">
        <f>R20100501</f>
        <v>0</v>
      </c>
      <c r="X572" s="50">
        <f>R20100502</f>
        <v>0</v>
      </c>
      <c r="Y572" s="49">
        <v>0</v>
      </c>
      <c r="Z572" s="49">
        <v>0</v>
      </c>
    </row>
    <row r="573" spans="1:26" ht="12.75">
      <c r="A573" s="44">
        <f t="shared" si="160"/>
        <v>0</v>
      </c>
      <c r="B573" s="43">
        <f t="shared" si="161"/>
        <v>0</v>
      </c>
      <c r="C573" s="43">
        <f t="shared" si="162"/>
        <v>0</v>
      </c>
      <c r="D573" s="43">
        <f t="shared" si="163"/>
        <v>0</v>
      </c>
      <c r="E573" s="45">
        <f t="shared" si="164"/>
        <v>0</v>
      </c>
      <c r="F573" s="43">
        <f t="shared" si="165"/>
        <v>0</v>
      </c>
      <c r="G573" s="43">
        <f t="shared" si="166"/>
        <v>0</v>
      </c>
      <c r="H573" s="43">
        <f t="shared" si="167"/>
        <v>0</v>
      </c>
      <c r="I573" s="46">
        <f t="shared" si="168"/>
        <v>0</v>
      </c>
      <c r="J573" s="47">
        <f t="shared" si="169"/>
      </c>
      <c r="K573" s="43">
        <f t="shared" si="170"/>
        <v>0</v>
      </c>
      <c r="L573" s="43">
        <f t="shared" si="171"/>
        <v>0</v>
      </c>
      <c r="M573" s="43">
        <f t="shared" si="172"/>
        <v>0</v>
      </c>
      <c r="N573" s="43">
        <f t="shared" si="173"/>
        <v>0</v>
      </c>
      <c r="O573" s="43">
        <f t="shared" si="174"/>
        <v>0</v>
      </c>
      <c r="P573" s="43">
        <f t="shared" si="175"/>
        <v>0</v>
      </c>
      <c r="Q573" s="43">
        <f t="shared" si="176"/>
      </c>
      <c r="R573" s="43">
        <f t="shared" si="177"/>
        <v>0</v>
      </c>
      <c r="S573" s="43">
        <f t="shared" si="178"/>
        <v>0</v>
      </c>
      <c r="T573" s="43">
        <f t="shared" si="179"/>
        <v>0</v>
      </c>
      <c r="U573" s="43">
        <v>201</v>
      </c>
      <c r="V573" s="39" t="s">
        <v>294</v>
      </c>
      <c r="W573" s="50">
        <f>R20100511</f>
        <v>0</v>
      </c>
      <c r="X573" s="50">
        <f>R20100512</f>
        <v>0</v>
      </c>
      <c r="Y573" s="49">
        <v>0</v>
      </c>
      <c r="Z573" s="49">
        <v>0</v>
      </c>
    </row>
    <row r="574" spans="1:26" ht="12.75">
      <c r="A574" s="44">
        <f t="shared" si="160"/>
        <v>0</v>
      </c>
      <c r="B574" s="43">
        <f t="shared" si="161"/>
        <v>0</v>
      </c>
      <c r="C574" s="43">
        <f t="shared" si="162"/>
        <v>0</v>
      </c>
      <c r="D574" s="43">
        <f t="shared" si="163"/>
        <v>0</v>
      </c>
      <c r="E574" s="45">
        <f t="shared" si="164"/>
        <v>0</v>
      </c>
      <c r="F574" s="43">
        <f t="shared" si="165"/>
        <v>0</v>
      </c>
      <c r="G574" s="43">
        <f t="shared" si="166"/>
        <v>0</v>
      </c>
      <c r="H574" s="43">
        <f t="shared" si="167"/>
        <v>0</v>
      </c>
      <c r="I574" s="46">
        <f t="shared" si="168"/>
        <v>0</v>
      </c>
      <c r="J574" s="47">
        <f t="shared" si="169"/>
      </c>
      <c r="K574" s="43">
        <f t="shared" si="170"/>
        <v>0</v>
      </c>
      <c r="L574" s="43">
        <f t="shared" si="171"/>
        <v>0</v>
      </c>
      <c r="M574" s="43">
        <f t="shared" si="172"/>
        <v>0</v>
      </c>
      <c r="N574" s="43">
        <f t="shared" si="173"/>
        <v>0</v>
      </c>
      <c r="O574" s="43">
        <f t="shared" si="174"/>
        <v>0</v>
      </c>
      <c r="P574" s="43">
        <f t="shared" si="175"/>
        <v>0</v>
      </c>
      <c r="Q574" s="43">
        <f t="shared" si="176"/>
      </c>
      <c r="R574" s="43">
        <f t="shared" si="177"/>
        <v>0</v>
      </c>
      <c r="S574" s="43">
        <f t="shared" si="178"/>
        <v>0</v>
      </c>
      <c r="T574" s="43">
        <f t="shared" si="179"/>
        <v>0</v>
      </c>
      <c r="U574" s="43">
        <v>201</v>
      </c>
      <c r="V574" s="39" t="s">
        <v>296</v>
      </c>
      <c r="W574" s="50">
        <f>R20100521</f>
        <v>0</v>
      </c>
      <c r="X574" s="50">
        <f>R20100522</f>
        <v>0</v>
      </c>
      <c r="Y574" s="49">
        <v>0</v>
      </c>
      <c r="Z574" s="49">
        <v>0</v>
      </c>
    </row>
    <row r="575" spans="1:26" ht="12.75">
      <c r="A575" s="44">
        <f t="shared" si="160"/>
        <v>0</v>
      </c>
      <c r="B575" s="43">
        <f t="shared" si="161"/>
        <v>0</v>
      </c>
      <c r="C575" s="43">
        <f t="shared" si="162"/>
        <v>0</v>
      </c>
      <c r="D575" s="43">
        <f t="shared" si="163"/>
        <v>0</v>
      </c>
      <c r="E575" s="45">
        <f t="shared" si="164"/>
        <v>0</v>
      </c>
      <c r="F575" s="43">
        <f t="shared" si="165"/>
        <v>0</v>
      </c>
      <c r="G575" s="43">
        <f t="shared" si="166"/>
        <v>0</v>
      </c>
      <c r="H575" s="43">
        <f t="shared" si="167"/>
        <v>0</v>
      </c>
      <c r="I575" s="46">
        <f t="shared" si="168"/>
        <v>0</v>
      </c>
      <c r="J575" s="47">
        <f t="shared" si="169"/>
      </c>
      <c r="K575" s="43">
        <f t="shared" si="170"/>
        <v>0</v>
      </c>
      <c r="L575" s="43">
        <f t="shared" si="171"/>
        <v>0</v>
      </c>
      <c r="M575" s="43">
        <f t="shared" si="172"/>
        <v>0</v>
      </c>
      <c r="N575" s="43">
        <f t="shared" si="173"/>
        <v>0</v>
      </c>
      <c r="O575" s="43">
        <f t="shared" si="174"/>
        <v>0</v>
      </c>
      <c r="P575" s="43">
        <f t="shared" si="175"/>
        <v>0</v>
      </c>
      <c r="Q575" s="43">
        <f t="shared" si="176"/>
      </c>
      <c r="R575" s="43">
        <f t="shared" si="177"/>
        <v>0</v>
      </c>
      <c r="S575" s="43">
        <f t="shared" si="178"/>
        <v>0</v>
      </c>
      <c r="T575" s="43">
        <f t="shared" si="179"/>
        <v>0</v>
      </c>
      <c r="U575" s="43">
        <v>201</v>
      </c>
      <c r="V575" s="39" t="s">
        <v>298</v>
      </c>
      <c r="W575" s="50">
        <f>R20100531</f>
        <v>0</v>
      </c>
      <c r="X575" s="50">
        <f>R20100532</f>
        <v>0</v>
      </c>
      <c r="Y575" s="49">
        <v>0</v>
      </c>
      <c r="Z575" s="49">
        <v>0</v>
      </c>
    </row>
    <row r="576" spans="1:26" ht="12.75">
      <c r="A576" s="44">
        <f t="shared" si="160"/>
        <v>0</v>
      </c>
      <c r="B576" s="43">
        <f t="shared" si="161"/>
        <v>0</v>
      </c>
      <c r="C576" s="43">
        <f t="shared" si="162"/>
        <v>0</v>
      </c>
      <c r="D576" s="43">
        <f t="shared" si="163"/>
        <v>0</v>
      </c>
      <c r="E576" s="45">
        <f t="shared" si="164"/>
        <v>0</v>
      </c>
      <c r="F576" s="43">
        <f t="shared" si="165"/>
        <v>0</v>
      </c>
      <c r="G576" s="43">
        <f t="shared" si="166"/>
        <v>0</v>
      </c>
      <c r="H576" s="43">
        <f t="shared" si="167"/>
        <v>0</v>
      </c>
      <c r="I576" s="46">
        <f t="shared" si="168"/>
        <v>0</v>
      </c>
      <c r="J576" s="47">
        <f t="shared" si="169"/>
      </c>
      <c r="K576" s="43">
        <f t="shared" si="170"/>
        <v>0</v>
      </c>
      <c r="L576" s="43">
        <f t="shared" si="171"/>
        <v>0</v>
      </c>
      <c r="M576" s="43">
        <f t="shared" si="172"/>
        <v>0</v>
      </c>
      <c r="N576" s="43">
        <f t="shared" si="173"/>
        <v>0</v>
      </c>
      <c r="O576" s="43">
        <f t="shared" si="174"/>
        <v>0</v>
      </c>
      <c r="P576" s="43">
        <f t="shared" si="175"/>
        <v>0</v>
      </c>
      <c r="Q576" s="43">
        <f t="shared" si="176"/>
      </c>
      <c r="R576" s="43">
        <f t="shared" si="177"/>
        <v>0</v>
      </c>
      <c r="S576" s="43">
        <f t="shared" si="178"/>
        <v>0</v>
      </c>
      <c r="T576" s="43">
        <f t="shared" si="179"/>
        <v>0</v>
      </c>
      <c r="U576" s="43">
        <v>201</v>
      </c>
      <c r="V576" s="39" t="s">
        <v>300</v>
      </c>
      <c r="W576" s="50">
        <f>R20100541</f>
        <v>0</v>
      </c>
      <c r="X576" s="50">
        <f>R20100542</f>
        <v>0</v>
      </c>
      <c r="Y576" s="49">
        <v>0</v>
      </c>
      <c r="Z576" s="49">
        <v>0</v>
      </c>
    </row>
    <row r="577" spans="1:26" ht="12.75">
      <c r="A577" s="44">
        <f t="shared" si="160"/>
        <v>0</v>
      </c>
      <c r="B577" s="43">
        <f t="shared" si="161"/>
        <v>0</v>
      </c>
      <c r="C577" s="43">
        <f t="shared" si="162"/>
        <v>0</v>
      </c>
      <c r="D577" s="43">
        <f t="shared" si="163"/>
        <v>0</v>
      </c>
      <c r="E577" s="45">
        <f t="shared" si="164"/>
        <v>0</v>
      </c>
      <c r="F577" s="43">
        <f t="shared" si="165"/>
        <v>0</v>
      </c>
      <c r="G577" s="43">
        <f t="shared" si="166"/>
        <v>0</v>
      </c>
      <c r="H577" s="43">
        <f t="shared" si="167"/>
        <v>0</v>
      </c>
      <c r="I577" s="46">
        <f t="shared" si="168"/>
        <v>0</v>
      </c>
      <c r="J577" s="47">
        <f t="shared" si="169"/>
      </c>
      <c r="K577" s="43">
        <f t="shared" si="170"/>
        <v>0</v>
      </c>
      <c r="L577" s="43">
        <f t="shared" si="171"/>
        <v>0</v>
      </c>
      <c r="M577" s="43">
        <f t="shared" si="172"/>
        <v>0</v>
      </c>
      <c r="N577" s="43">
        <f t="shared" si="173"/>
        <v>0</v>
      </c>
      <c r="O577" s="43">
        <f t="shared" si="174"/>
        <v>0</v>
      </c>
      <c r="P577" s="43">
        <f t="shared" si="175"/>
        <v>0</v>
      </c>
      <c r="Q577" s="43">
        <f t="shared" si="176"/>
      </c>
      <c r="R577" s="43">
        <f t="shared" si="177"/>
        <v>0</v>
      </c>
      <c r="S577" s="43">
        <f t="shared" si="178"/>
        <v>0</v>
      </c>
      <c r="T577" s="43">
        <f t="shared" si="179"/>
        <v>0</v>
      </c>
      <c r="U577" s="43">
        <v>201</v>
      </c>
      <c r="V577" s="39" t="s">
        <v>302</v>
      </c>
      <c r="W577" s="48">
        <f>R20100551</f>
        <v>0</v>
      </c>
      <c r="X577" s="48">
        <f>R20100552</f>
        <v>0</v>
      </c>
      <c r="Y577" s="49">
        <v>0</v>
      </c>
      <c r="Z577" s="49">
        <v>0</v>
      </c>
    </row>
    <row r="578" spans="1:26" ht="12.75">
      <c r="A578" s="44">
        <f aca="true" t="shared" si="180" ref="A578:A583">IdentICO</f>
        <v>0</v>
      </c>
      <c r="B578" s="43">
        <f aca="true" t="shared" si="181" ref="B578:B583">IdentNazov</f>
        <v>0</v>
      </c>
      <c r="C578" s="43">
        <f aca="true" t="shared" si="182" ref="C578:C583">IdentUlica</f>
        <v>0</v>
      </c>
      <c r="D578" s="43">
        <f aca="true" t="shared" si="183" ref="D578:D583">IdentObec</f>
        <v>0</v>
      </c>
      <c r="E578" s="45">
        <f aca="true" t="shared" si="184" ref="E578:E583">IdentPSC</f>
        <v>0</v>
      </c>
      <c r="F578" s="43">
        <f aca="true" t="shared" si="185" ref="F578:F583">IdentKontakt</f>
        <v>0</v>
      </c>
      <c r="G578" s="43">
        <f aca="true" t="shared" si="186" ref="G578:G583">IdentTelefon</f>
        <v>0</v>
      </c>
      <c r="H578" s="43">
        <f aca="true" t="shared" si="187" ref="H578:H583">IdentOkresKod</f>
        <v>0</v>
      </c>
      <c r="I578" s="46">
        <f aca="true" t="shared" si="188" ref="I578:I583">IdentRegCislo</f>
        <v>0</v>
      </c>
      <c r="J578" s="47">
        <f aca="true" t="shared" si="189" ref="J578:J583">LEFT(IdentKOD1,2)</f>
      </c>
      <c r="K578" s="43">
        <f aca="true" t="shared" si="190" ref="K578:K583">IdentKOD2</f>
        <v>0</v>
      </c>
      <c r="L578" s="43">
        <f aca="true" t="shared" si="191" ref="L578:L583">IdentKOD3</f>
        <v>0</v>
      </c>
      <c r="M578" s="43">
        <f aca="true" t="shared" si="192" ref="M578:M583">IdentKOD4</f>
        <v>0</v>
      </c>
      <c r="N578" s="43">
        <f aca="true" t="shared" si="193" ref="N578:N583">IdentKOD5</f>
        <v>0</v>
      </c>
      <c r="O578" s="43">
        <f aca="true" t="shared" si="194" ref="O578:O583">IdentKOD6</f>
        <v>0</v>
      </c>
      <c r="P578" s="43">
        <f aca="true" t="shared" si="195" ref="P578:P583">IdentKOD7</f>
        <v>0</v>
      </c>
      <c r="Q578" s="43">
        <f aca="true" t="shared" si="196" ref="Q578:Q583">LEFT(IdentKOD8,1)</f>
      </c>
      <c r="R578" s="43">
        <f aca="true" t="shared" si="197" ref="R578:R583">IdentKOD9</f>
        <v>0</v>
      </c>
      <c r="S578" s="43">
        <f aca="true" t="shared" si="198" ref="S578:S583">IdentZdruzenie</f>
        <v>0</v>
      </c>
      <c r="T578" s="43">
        <f aca="true" t="shared" si="199" ref="T578:T583">IdentKOD10</f>
        <v>0</v>
      </c>
      <c r="U578" s="43">
        <v>201</v>
      </c>
      <c r="V578" s="39" t="s">
        <v>304</v>
      </c>
      <c r="W578" s="48">
        <f>R20100561</f>
        <v>0</v>
      </c>
      <c r="X578" s="48">
        <f>R20100562</f>
        <v>0</v>
      </c>
      <c r="Y578" s="49">
        <v>0</v>
      </c>
      <c r="Z578" s="49">
        <v>0</v>
      </c>
    </row>
    <row r="579" spans="1:26" ht="12.75">
      <c r="A579" s="44">
        <f t="shared" si="180"/>
        <v>0</v>
      </c>
      <c r="B579" s="43">
        <f t="shared" si="181"/>
        <v>0</v>
      </c>
      <c r="C579" s="43">
        <f t="shared" si="182"/>
        <v>0</v>
      </c>
      <c r="D579" s="43">
        <f t="shared" si="183"/>
        <v>0</v>
      </c>
      <c r="E579" s="45">
        <f t="shared" si="184"/>
        <v>0</v>
      </c>
      <c r="F579" s="43">
        <f t="shared" si="185"/>
        <v>0</v>
      </c>
      <c r="G579" s="43">
        <f t="shared" si="186"/>
        <v>0</v>
      </c>
      <c r="H579" s="43">
        <f t="shared" si="187"/>
        <v>0</v>
      </c>
      <c r="I579" s="46">
        <f t="shared" si="188"/>
        <v>0</v>
      </c>
      <c r="J579" s="47">
        <f t="shared" si="189"/>
      </c>
      <c r="K579" s="43">
        <f t="shared" si="190"/>
        <v>0</v>
      </c>
      <c r="L579" s="43">
        <f t="shared" si="191"/>
        <v>0</v>
      </c>
      <c r="M579" s="43">
        <f t="shared" si="192"/>
        <v>0</v>
      </c>
      <c r="N579" s="43">
        <f t="shared" si="193"/>
        <v>0</v>
      </c>
      <c r="O579" s="43">
        <f t="shared" si="194"/>
        <v>0</v>
      </c>
      <c r="P579" s="43">
        <f t="shared" si="195"/>
        <v>0</v>
      </c>
      <c r="Q579" s="43">
        <f t="shared" si="196"/>
      </c>
      <c r="R579" s="43">
        <f t="shared" si="197"/>
        <v>0</v>
      </c>
      <c r="S579" s="43">
        <f t="shared" si="198"/>
        <v>0</v>
      </c>
      <c r="T579" s="43">
        <f t="shared" si="199"/>
        <v>0</v>
      </c>
      <c r="U579" s="43">
        <v>201</v>
      </c>
      <c r="V579" s="39" t="s">
        <v>306</v>
      </c>
      <c r="W579" s="48">
        <f>R20100571</f>
        <v>0</v>
      </c>
      <c r="X579" s="48">
        <f>R20100572</f>
        <v>0</v>
      </c>
      <c r="Y579" s="49">
        <v>0</v>
      </c>
      <c r="Z579" s="49">
        <v>0</v>
      </c>
    </row>
    <row r="580" spans="1:26" ht="12.75">
      <c r="A580" s="44">
        <f t="shared" si="180"/>
        <v>0</v>
      </c>
      <c r="B580" s="43">
        <f t="shared" si="181"/>
        <v>0</v>
      </c>
      <c r="C580" s="43">
        <f t="shared" si="182"/>
        <v>0</v>
      </c>
      <c r="D580" s="43">
        <f t="shared" si="183"/>
        <v>0</v>
      </c>
      <c r="E580" s="45">
        <f t="shared" si="184"/>
        <v>0</v>
      </c>
      <c r="F580" s="43">
        <f t="shared" si="185"/>
        <v>0</v>
      </c>
      <c r="G580" s="43">
        <f t="shared" si="186"/>
        <v>0</v>
      </c>
      <c r="H580" s="43">
        <f t="shared" si="187"/>
        <v>0</v>
      </c>
      <c r="I580" s="46">
        <f t="shared" si="188"/>
        <v>0</v>
      </c>
      <c r="J580" s="47">
        <f t="shared" si="189"/>
      </c>
      <c r="K580" s="43">
        <f t="shared" si="190"/>
        <v>0</v>
      </c>
      <c r="L580" s="43">
        <f t="shared" si="191"/>
        <v>0</v>
      </c>
      <c r="M580" s="43">
        <f t="shared" si="192"/>
        <v>0</v>
      </c>
      <c r="N580" s="43">
        <f t="shared" si="193"/>
        <v>0</v>
      </c>
      <c r="O580" s="43">
        <f t="shared" si="194"/>
        <v>0</v>
      </c>
      <c r="P580" s="43">
        <f t="shared" si="195"/>
        <v>0</v>
      </c>
      <c r="Q580" s="43">
        <f t="shared" si="196"/>
      </c>
      <c r="R580" s="43">
        <f t="shared" si="197"/>
        <v>0</v>
      </c>
      <c r="S580" s="43">
        <f t="shared" si="198"/>
        <v>0</v>
      </c>
      <c r="T580" s="43">
        <f t="shared" si="199"/>
        <v>0</v>
      </c>
      <c r="U580" s="43">
        <v>201</v>
      </c>
      <c r="V580" s="39" t="s">
        <v>308</v>
      </c>
      <c r="W580" s="50">
        <f>R20100581</f>
        <v>0</v>
      </c>
      <c r="X580" s="50">
        <f>R20100582</f>
        <v>0</v>
      </c>
      <c r="Y580" s="49">
        <v>0</v>
      </c>
      <c r="Z580" s="49">
        <v>0</v>
      </c>
    </row>
    <row r="581" spans="1:26" ht="12.75">
      <c r="A581" s="44">
        <f t="shared" si="180"/>
        <v>0</v>
      </c>
      <c r="B581" s="43">
        <f t="shared" si="181"/>
        <v>0</v>
      </c>
      <c r="C581" s="43">
        <f t="shared" si="182"/>
        <v>0</v>
      </c>
      <c r="D581" s="43">
        <f t="shared" si="183"/>
        <v>0</v>
      </c>
      <c r="E581" s="45">
        <f t="shared" si="184"/>
        <v>0</v>
      </c>
      <c r="F581" s="43">
        <f t="shared" si="185"/>
        <v>0</v>
      </c>
      <c r="G581" s="43">
        <f t="shared" si="186"/>
        <v>0</v>
      </c>
      <c r="H581" s="43">
        <f t="shared" si="187"/>
        <v>0</v>
      </c>
      <c r="I581" s="46">
        <f t="shared" si="188"/>
        <v>0</v>
      </c>
      <c r="J581" s="47">
        <f t="shared" si="189"/>
      </c>
      <c r="K581" s="43">
        <f t="shared" si="190"/>
        <v>0</v>
      </c>
      <c r="L581" s="43">
        <f t="shared" si="191"/>
        <v>0</v>
      </c>
      <c r="M581" s="43">
        <f t="shared" si="192"/>
        <v>0</v>
      </c>
      <c r="N581" s="43">
        <f t="shared" si="193"/>
        <v>0</v>
      </c>
      <c r="O581" s="43">
        <f t="shared" si="194"/>
        <v>0</v>
      </c>
      <c r="P581" s="43">
        <f t="shared" si="195"/>
        <v>0</v>
      </c>
      <c r="Q581" s="43">
        <f t="shared" si="196"/>
      </c>
      <c r="R581" s="43">
        <f t="shared" si="197"/>
        <v>0</v>
      </c>
      <c r="S581" s="43">
        <f t="shared" si="198"/>
        <v>0</v>
      </c>
      <c r="T581" s="43">
        <f t="shared" si="199"/>
        <v>0</v>
      </c>
      <c r="U581" s="43">
        <v>201</v>
      </c>
      <c r="V581" s="39" t="s">
        <v>310</v>
      </c>
      <c r="W581" s="50">
        <f>R20100591</f>
        <v>0</v>
      </c>
      <c r="X581" s="50">
        <f>R20100592</f>
        <v>0</v>
      </c>
      <c r="Y581" s="49">
        <v>0</v>
      </c>
      <c r="Z581" s="49">
        <v>0</v>
      </c>
    </row>
    <row r="582" spans="1:26" ht="12.75">
      <c r="A582" s="44">
        <f t="shared" si="180"/>
        <v>0</v>
      </c>
      <c r="B582" s="43">
        <f t="shared" si="181"/>
        <v>0</v>
      </c>
      <c r="C582" s="43">
        <f t="shared" si="182"/>
        <v>0</v>
      </c>
      <c r="D582" s="43">
        <f t="shared" si="183"/>
        <v>0</v>
      </c>
      <c r="E582" s="45">
        <f t="shared" si="184"/>
        <v>0</v>
      </c>
      <c r="F582" s="43">
        <f t="shared" si="185"/>
        <v>0</v>
      </c>
      <c r="G582" s="43">
        <f t="shared" si="186"/>
        <v>0</v>
      </c>
      <c r="H582" s="43">
        <f t="shared" si="187"/>
        <v>0</v>
      </c>
      <c r="I582" s="46">
        <f t="shared" si="188"/>
        <v>0</v>
      </c>
      <c r="J582" s="47">
        <f t="shared" si="189"/>
      </c>
      <c r="K582" s="43">
        <f t="shared" si="190"/>
        <v>0</v>
      </c>
      <c r="L582" s="43">
        <f t="shared" si="191"/>
        <v>0</v>
      </c>
      <c r="M582" s="43">
        <f t="shared" si="192"/>
        <v>0</v>
      </c>
      <c r="N582" s="43">
        <f t="shared" si="193"/>
        <v>0</v>
      </c>
      <c r="O582" s="43">
        <f t="shared" si="194"/>
        <v>0</v>
      </c>
      <c r="P582" s="43">
        <f t="shared" si="195"/>
        <v>0</v>
      </c>
      <c r="Q582" s="43">
        <f t="shared" si="196"/>
      </c>
      <c r="R582" s="43">
        <f t="shared" si="197"/>
        <v>0</v>
      </c>
      <c r="S582" s="43">
        <f t="shared" si="198"/>
        <v>0</v>
      </c>
      <c r="T582" s="43">
        <f t="shared" si="199"/>
        <v>0</v>
      </c>
      <c r="U582" s="43">
        <v>201</v>
      </c>
      <c r="V582" s="39" t="s">
        <v>312</v>
      </c>
      <c r="W582" s="50">
        <f>R20100601</f>
        <v>0</v>
      </c>
      <c r="X582" s="50">
        <f>R20100602</f>
        <v>0</v>
      </c>
      <c r="Y582" s="49">
        <v>0</v>
      </c>
      <c r="Z582" s="49">
        <v>0</v>
      </c>
    </row>
    <row r="583" spans="1:26" ht="12.75">
      <c r="A583" s="44">
        <f t="shared" si="180"/>
        <v>0</v>
      </c>
      <c r="B583" s="43">
        <f t="shared" si="181"/>
        <v>0</v>
      </c>
      <c r="C583" s="43">
        <f t="shared" si="182"/>
        <v>0</v>
      </c>
      <c r="D583" s="43">
        <f t="shared" si="183"/>
        <v>0</v>
      </c>
      <c r="E583" s="45">
        <f t="shared" si="184"/>
        <v>0</v>
      </c>
      <c r="F583" s="43">
        <f t="shared" si="185"/>
        <v>0</v>
      </c>
      <c r="G583" s="43">
        <f t="shared" si="186"/>
        <v>0</v>
      </c>
      <c r="H583" s="43">
        <f t="shared" si="187"/>
        <v>0</v>
      </c>
      <c r="I583" s="46">
        <f t="shared" si="188"/>
        <v>0</v>
      </c>
      <c r="J583" s="47">
        <f t="shared" si="189"/>
      </c>
      <c r="K583" s="43">
        <f t="shared" si="190"/>
        <v>0</v>
      </c>
      <c r="L583" s="43">
        <f t="shared" si="191"/>
        <v>0</v>
      </c>
      <c r="M583" s="43">
        <f t="shared" si="192"/>
        <v>0</v>
      </c>
      <c r="N583" s="43">
        <f t="shared" si="193"/>
        <v>0</v>
      </c>
      <c r="O583" s="43">
        <f t="shared" si="194"/>
        <v>0</v>
      </c>
      <c r="P583" s="43">
        <f t="shared" si="195"/>
        <v>0</v>
      </c>
      <c r="Q583" s="43">
        <f t="shared" si="196"/>
      </c>
      <c r="R583" s="43">
        <f t="shared" si="197"/>
        <v>0</v>
      </c>
      <c r="S583" s="43">
        <f t="shared" si="198"/>
        <v>0</v>
      </c>
      <c r="T583" s="43">
        <f t="shared" si="199"/>
        <v>0</v>
      </c>
      <c r="U583" s="43">
        <v>201</v>
      </c>
      <c r="V583" s="39" t="s">
        <v>314</v>
      </c>
      <c r="W583" s="48">
        <f>R20100611</f>
        <v>0</v>
      </c>
      <c r="X583" s="48">
        <f>R20100612</f>
        <v>0</v>
      </c>
      <c r="Y583" s="49">
        <v>0</v>
      </c>
      <c r="Z583" s="49">
        <v>0</v>
      </c>
    </row>
  </sheetData>
  <sheetProtection password="EA52" sheet="1" objects="1" scenarios="1"/>
  <dataValidations count="2">
    <dataValidation type="custom" allowBlank="1" showInputMessage="1" showErrorMessage="1" sqref="W2:X147 W149:X169 W171:X173 W175:X252 W254:X355 W523:X583">
      <formula1>W2*1=INT(W2*1)</formula1>
    </dataValidation>
    <dataValidation type="custom" allowBlank="1" showInputMessage="1" showErrorMessage="1" sqref="W356:X360 W364:X374 W379:X411 W412:Y439 W440:X442 W443:Y472 W473:X484 W485:Y486 W487:X487 W488:Y488 W489:X492 W493:Y493 W494:X495 W496:Y510 W511:X512 W513:Y513 W514:X522">
      <formula1>W356*100=INT(W356*100)</formula1>
    </dataValidation>
  </dataValidation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wshOkresy"/>
  <dimension ref="A1:C81"/>
  <sheetViews>
    <sheetView zoomScalePageLayoutView="0" workbookViewId="0" topLeftCell="A1">
      <selection activeCell="A1" sqref="A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34</v>
      </c>
      <c r="B1" s="3" t="s">
        <v>35</v>
      </c>
      <c r="C1" s="3" t="s">
        <v>36</v>
      </c>
    </row>
    <row r="2" spans="1:3" ht="12.75">
      <c r="A2" s="3" t="s">
        <v>37</v>
      </c>
      <c r="B2" s="3">
        <v>101</v>
      </c>
      <c r="C2" s="3" t="s">
        <v>0</v>
      </c>
    </row>
    <row r="3" spans="1:3" ht="12.75">
      <c r="A3" s="3" t="s">
        <v>38</v>
      </c>
      <c r="B3" s="3">
        <v>102</v>
      </c>
      <c r="C3" s="3" t="s">
        <v>0</v>
      </c>
    </row>
    <row r="4" spans="1:3" ht="12.75">
      <c r="A4" s="3" t="s">
        <v>39</v>
      </c>
      <c r="B4" s="3">
        <v>103</v>
      </c>
      <c r="C4" s="3" t="s">
        <v>0</v>
      </c>
    </row>
    <row r="5" spans="1:3" ht="12.75">
      <c r="A5" s="3" t="s">
        <v>40</v>
      </c>
      <c r="B5" s="3">
        <v>104</v>
      </c>
      <c r="C5" s="3" t="s">
        <v>0</v>
      </c>
    </row>
    <row r="6" spans="1:3" ht="12.75">
      <c r="A6" s="3" t="s">
        <v>41</v>
      </c>
      <c r="B6" s="3">
        <v>105</v>
      </c>
      <c r="C6" s="3" t="s">
        <v>0</v>
      </c>
    </row>
    <row r="7" spans="1:3" ht="12.75">
      <c r="A7" s="3" t="s">
        <v>42</v>
      </c>
      <c r="B7" s="3">
        <v>106</v>
      </c>
      <c r="C7" s="3" t="s">
        <v>0</v>
      </c>
    </row>
    <row r="8" spans="1:3" ht="12.75">
      <c r="A8" s="3" t="s">
        <v>43</v>
      </c>
      <c r="B8" s="3">
        <v>107</v>
      </c>
      <c r="C8" s="3" t="s">
        <v>0</v>
      </c>
    </row>
    <row r="9" spans="1:3" ht="12.75">
      <c r="A9" s="3" t="s">
        <v>44</v>
      </c>
      <c r="B9" s="3">
        <v>108</v>
      </c>
      <c r="C9" s="3" t="s">
        <v>0</v>
      </c>
    </row>
    <row r="10" spans="1:3" ht="12.75">
      <c r="A10" s="3" t="s">
        <v>45</v>
      </c>
      <c r="B10" s="3">
        <v>201</v>
      </c>
      <c r="C10" s="3" t="s">
        <v>3</v>
      </c>
    </row>
    <row r="11" spans="1:3" ht="12.75">
      <c r="A11" s="3" t="s">
        <v>46</v>
      </c>
      <c r="B11" s="3">
        <v>202</v>
      </c>
      <c r="C11" s="3" t="s">
        <v>4</v>
      </c>
    </row>
    <row r="12" spans="1:3" ht="12.75">
      <c r="A12" s="3" t="s">
        <v>47</v>
      </c>
      <c r="B12" s="3">
        <v>203</v>
      </c>
      <c r="C12" s="3" t="s">
        <v>1</v>
      </c>
    </row>
    <row r="13" spans="1:3" ht="12.75">
      <c r="A13" s="3" t="s">
        <v>48</v>
      </c>
      <c r="B13" s="3">
        <v>204</v>
      </c>
      <c r="C13" s="3" t="s">
        <v>1</v>
      </c>
    </row>
    <row r="14" spans="1:3" ht="12.75">
      <c r="A14" s="3" t="s">
        <v>49</v>
      </c>
      <c r="B14" s="3">
        <v>205</v>
      </c>
      <c r="C14" s="3" t="s">
        <v>2</v>
      </c>
    </row>
    <row r="15" spans="1:3" ht="12.75">
      <c r="A15" s="3" t="s">
        <v>50</v>
      </c>
      <c r="B15" s="3">
        <v>206</v>
      </c>
      <c r="C15" s="3" t="s">
        <v>2</v>
      </c>
    </row>
    <row r="16" spans="1:3" ht="12.75">
      <c r="A16" s="3" t="s">
        <v>51</v>
      </c>
      <c r="B16" s="3">
        <v>207</v>
      </c>
      <c r="C16" s="3" t="s">
        <v>1</v>
      </c>
    </row>
    <row r="17" spans="1:3" ht="12.75">
      <c r="A17" s="3" t="s">
        <v>52</v>
      </c>
      <c r="B17" s="3">
        <v>301</v>
      </c>
      <c r="C17" s="3" t="s">
        <v>10</v>
      </c>
    </row>
    <row r="18" spans="1:3" ht="12.75">
      <c r="A18" s="3" t="s">
        <v>53</v>
      </c>
      <c r="B18" s="3">
        <v>302</v>
      </c>
      <c r="C18" s="3" t="s">
        <v>12</v>
      </c>
    </row>
    <row r="19" spans="1:3" ht="12.75">
      <c r="A19" s="3" t="s">
        <v>54</v>
      </c>
      <c r="B19" s="3">
        <v>303</v>
      </c>
      <c r="C19" s="3" t="s">
        <v>10</v>
      </c>
    </row>
    <row r="20" spans="1:3" ht="12.75">
      <c r="A20" s="3" t="s">
        <v>55</v>
      </c>
      <c r="B20" s="3">
        <v>304</v>
      </c>
      <c r="C20" s="3" t="s">
        <v>10</v>
      </c>
    </row>
    <row r="21" spans="1:3" ht="12.75">
      <c r="A21" s="3" t="s">
        <v>56</v>
      </c>
      <c r="B21" s="3">
        <v>305</v>
      </c>
      <c r="C21" s="3" t="s">
        <v>11</v>
      </c>
    </row>
    <row r="22" spans="1:3" ht="12.75">
      <c r="A22" s="3" t="s">
        <v>57</v>
      </c>
      <c r="B22" s="3">
        <v>306</v>
      </c>
      <c r="C22" s="3" t="s">
        <v>12</v>
      </c>
    </row>
    <row r="23" spans="1:3" ht="12.75">
      <c r="A23" s="3" t="s">
        <v>58</v>
      </c>
      <c r="B23" s="3">
        <v>307</v>
      </c>
      <c r="C23" s="3" t="s">
        <v>11</v>
      </c>
    </row>
    <row r="24" spans="1:3" ht="12.75">
      <c r="A24" s="3" t="s">
        <v>59</v>
      </c>
      <c r="B24" s="3">
        <v>308</v>
      </c>
      <c r="C24" s="3" t="s">
        <v>12</v>
      </c>
    </row>
    <row r="25" spans="1:3" ht="12.75">
      <c r="A25" s="3" t="s">
        <v>60</v>
      </c>
      <c r="B25" s="3">
        <v>309</v>
      </c>
      <c r="C25" s="3" t="s">
        <v>10</v>
      </c>
    </row>
    <row r="26" spans="1:3" ht="12.75">
      <c r="A26" s="3" t="s">
        <v>61</v>
      </c>
      <c r="B26" s="3">
        <v>401</v>
      </c>
      <c r="C26" s="3" t="s">
        <v>6</v>
      </c>
    </row>
    <row r="27" spans="1:3" ht="12.75">
      <c r="A27" s="3" t="s">
        <v>62</v>
      </c>
      <c r="B27" s="3">
        <v>402</v>
      </c>
      <c r="C27" s="3" t="s">
        <v>7</v>
      </c>
    </row>
    <row r="28" spans="1:3" ht="12.75">
      <c r="A28" s="3" t="s">
        <v>63</v>
      </c>
      <c r="B28" s="3">
        <v>403</v>
      </c>
      <c r="C28" s="3" t="s">
        <v>5</v>
      </c>
    </row>
    <row r="29" spans="1:3" ht="12.75">
      <c r="A29" s="3" t="s">
        <v>64</v>
      </c>
      <c r="B29" s="3">
        <v>404</v>
      </c>
      <c r="C29" s="3" t="s">
        <v>8</v>
      </c>
    </row>
    <row r="30" spans="1:3" ht="12.75">
      <c r="A30" s="3" t="s">
        <v>65</v>
      </c>
      <c r="B30" s="3">
        <v>405</v>
      </c>
      <c r="C30" s="3" t="s">
        <v>5</v>
      </c>
    </row>
    <row r="31" spans="1:3" ht="12.75">
      <c r="A31" s="3" t="s">
        <v>66</v>
      </c>
      <c r="B31" s="3">
        <v>406</v>
      </c>
      <c r="C31" s="3" t="s">
        <v>9</v>
      </c>
    </row>
    <row r="32" spans="1:3" ht="12.75">
      <c r="A32" s="3" t="s">
        <v>67</v>
      </c>
      <c r="B32" s="3">
        <v>407</v>
      </c>
      <c r="C32" s="3" t="s">
        <v>5</v>
      </c>
    </row>
    <row r="33" spans="1:3" ht="12.75">
      <c r="A33" s="3" t="s">
        <v>68</v>
      </c>
      <c r="B33" s="3">
        <v>501</v>
      </c>
      <c r="C33" s="3" t="s">
        <v>13</v>
      </c>
    </row>
    <row r="34" spans="1:3" ht="12.75">
      <c r="A34" s="3" t="s">
        <v>69</v>
      </c>
      <c r="B34" s="3">
        <v>502</v>
      </c>
      <c r="C34" s="3" t="s">
        <v>70</v>
      </c>
    </row>
    <row r="35" spans="1:3" ht="12.75">
      <c r="A35" s="3" t="s">
        <v>71</v>
      </c>
      <c r="B35" s="3">
        <v>503</v>
      </c>
      <c r="C35" s="3" t="s">
        <v>14</v>
      </c>
    </row>
    <row r="36" spans="1:3" ht="12.75">
      <c r="A36" s="3" t="s">
        <v>72</v>
      </c>
      <c r="B36" s="3">
        <v>504</v>
      </c>
      <c r="C36" s="3" t="s">
        <v>70</v>
      </c>
    </row>
    <row r="37" spans="1:3" ht="12.75">
      <c r="A37" s="3" t="s">
        <v>73</v>
      </c>
      <c r="B37" s="3">
        <v>505</v>
      </c>
      <c r="C37" s="3" t="s">
        <v>16</v>
      </c>
    </row>
    <row r="38" spans="1:3" ht="12.75">
      <c r="A38" s="3" t="s">
        <v>74</v>
      </c>
      <c r="B38" s="3">
        <v>506</v>
      </c>
      <c r="C38" s="3" t="s">
        <v>15</v>
      </c>
    </row>
    <row r="39" spans="1:3" ht="12.75">
      <c r="A39" s="3" t="s">
        <v>75</v>
      </c>
      <c r="B39" s="3">
        <v>507</v>
      </c>
      <c r="C39" s="3" t="s">
        <v>14</v>
      </c>
    </row>
    <row r="40" spans="1:3" ht="12.75">
      <c r="A40" s="3" t="s">
        <v>76</v>
      </c>
      <c r="B40" s="3">
        <v>508</v>
      </c>
      <c r="C40" s="3" t="s">
        <v>16</v>
      </c>
    </row>
    <row r="41" spans="1:3" ht="12.75">
      <c r="A41" s="3" t="s">
        <v>77</v>
      </c>
      <c r="B41" s="3">
        <v>509</v>
      </c>
      <c r="C41" s="3" t="s">
        <v>15</v>
      </c>
    </row>
    <row r="42" spans="1:3" ht="12.75">
      <c r="A42" s="3" t="s">
        <v>78</v>
      </c>
      <c r="B42" s="3">
        <v>510</v>
      </c>
      <c r="C42" s="3" t="s">
        <v>14</v>
      </c>
    </row>
    <row r="43" spans="1:3" ht="12.75">
      <c r="A43" s="3" t="s">
        <v>79</v>
      </c>
      <c r="B43" s="3">
        <v>511</v>
      </c>
      <c r="C43" s="3" t="s">
        <v>13</v>
      </c>
    </row>
    <row r="44" spans="1:3" ht="12.75">
      <c r="A44" s="3" t="s">
        <v>80</v>
      </c>
      <c r="B44" s="3">
        <v>601</v>
      </c>
      <c r="C44" s="3" t="s">
        <v>17</v>
      </c>
    </row>
    <row r="45" spans="1:3" ht="12.75">
      <c r="A45" s="3" t="s">
        <v>81</v>
      </c>
      <c r="B45" s="3">
        <v>602</v>
      </c>
      <c r="C45" s="3" t="s">
        <v>22</v>
      </c>
    </row>
    <row r="46" spans="1:3" ht="12.75">
      <c r="A46" s="3" t="s">
        <v>82</v>
      </c>
      <c r="B46" s="3">
        <v>603</v>
      </c>
      <c r="C46" s="3" t="s">
        <v>17</v>
      </c>
    </row>
    <row r="47" spans="1:3" ht="12.75">
      <c r="A47" s="3" t="s">
        <v>83</v>
      </c>
      <c r="B47" s="3">
        <v>604</v>
      </c>
      <c r="C47" s="3" t="s">
        <v>18</v>
      </c>
    </row>
    <row r="48" spans="1:3" ht="12.75">
      <c r="A48" s="3" t="s">
        <v>84</v>
      </c>
      <c r="B48" s="3">
        <v>605</v>
      </c>
      <c r="C48" s="3" t="s">
        <v>18</v>
      </c>
    </row>
    <row r="49" spans="1:3" ht="12.75">
      <c r="A49" s="3" t="s">
        <v>85</v>
      </c>
      <c r="B49" s="3">
        <v>606</v>
      </c>
      <c r="C49" s="3" t="s">
        <v>20</v>
      </c>
    </row>
    <row r="50" spans="1:3" ht="12.75">
      <c r="A50" s="3" t="s">
        <v>86</v>
      </c>
      <c r="B50" s="3">
        <v>607</v>
      </c>
      <c r="C50" s="3" t="s">
        <v>20</v>
      </c>
    </row>
    <row r="51" spans="1:3" ht="12.75">
      <c r="A51" s="3" t="s">
        <v>87</v>
      </c>
      <c r="B51" s="3">
        <v>608</v>
      </c>
      <c r="C51" s="3" t="s">
        <v>19</v>
      </c>
    </row>
    <row r="52" spans="1:3" ht="12.75">
      <c r="A52" s="3" t="s">
        <v>88</v>
      </c>
      <c r="B52" s="3">
        <v>609</v>
      </c>
      <c r="C52" s="3" t="s">
        <v>19</v>
      </c>
    </row>
    <row r="53" spans="1:3" ht="12.75">
      <c r="A53" s="3" t="s">
        <v>89</v>
      </c>
      <c r="B53" s="3">
        <v>610</v>
      </c>
      <c r="C53" s="3" t="s">
        <v>21</v>
      </c>
    </row>
    <row r="54" spans="1:3" ht="12.75">
      <c r="A54" s="3" t="s">
        <v>90</v>
      </c>
      <c r="B54" s="3">
        <v>611</v>
      </c>
      <c r="C54" s="3" t="s">
        <v>18</v>
      </c>
    </row>
    <row r="55" spans="1:3" ht="12.75">
      <c r="A55" s="3" t="s">
        <v>91</v>
      </c>
      <c r="B55" s="3">
        <v>612</v>
      </c>
      <c r="C55" s="3" t="s">
        <v>22</v>
      </c>
    </row>
    <row r="56" spans="1:3" ht="12.75">
      <c r="A56" s="3" t="s">
        <v>92</v>
      </c>
      <c r="B56" s="3">
        <v>613</v>
      </c>
      <c r="C56" s="3" t="s">
        <v>22</v>
      </c>
    </row>
    <row r="57" spans="1:3" ht="12.75">
      <c r="A57" s="3" t="s">
        <v>93</v>
      </c>
      <c r="B57" s="3">
        <v>701</v>
      </c>
      <c r="C57" s="3" t="s">
        <v>29</v>
      </c>
    </row>
    <row r="58" spans="1:3" ht="12.75">
      <c r="A58" s="3" t="s">
        <v>94</v>
      </c>
      <c r="B58" s="3">
        <v>702</v>
      </c>
      <c r="C58" s="3" t="s">
        <v>95</v>
      </c>
    </row>
    <row r="59" spans="1:3" ht="12.75">
      <c r="A59" s="3" t="s">
        <v>96</v>
      </c>
      <c r="B59" s="3">
        <v>703</v>
      </c>
      <c r="C59" s="3" t="s">
        <v>30</v>
      </c>
    </row>
    <row r="60" spans="1:3" ht="12.75">
      <c r="A60" s="3" t="s">
        <v>97</v>
      </c>
      <c r="B60" s="3">
        <v>704</v>
      </c>
      <c r="C60" s="3" t="s">
        <v>30</v>
      </c>
    </row>
    <row r="61" spans="1:3" ht="12.75">
      <c r="A61" s="3" t="s">
        <v>98</v>
      </c>
      <c r="B61" s="3">
        <v>705</v>
      </c>
      <c r="C61" s="3" t="s">
        <v>95</v>
      </c>
    </row>
    <row r="62" spans="1:3" ht="12.75">
      <c r="A62" s="3" t="s">
        <v>99</v>
      </c>
      <c r="B62" s="3">
        <v>706</v>
      </c>
      <c r="C62" s="3" t="s">
        <v>30</v>
      </c>
    </row>
    <row r="63" spans="1:3" ht="12.75">
      <c r="A63" s="3" t="s">
        <v>100</v>
      </c>
      <c r="B63" s="3">
        <v>707</v>
      </c>
      <c r="C63" s="3" t="s">
        <v>28</v>
      </c>
    </row>
    <row r="64" spans="1:3" ht="12.75">
      <c r="A64" s="3" t="s">
        <v>101</v>
      </c>
      <c r="B64" s="3">
        <v>708</v>
      </c>
      <c r="C64" s="3" t="s">
        <v>28</v>
      </c>
    </row>
    <row r="65" spans="1:3" ht="12.75">
      <c r="A65" s="3" t="s">
        <v>102</v>
      </c>
      <c r="B65" s="3">
        <v>709</v>
      </c>
      <c r="C65" s="3" t="s">
        <v>95</v>
      </c>
    </row>
    <row r="66" spans="1:3" ht="12.75">
      <c r="A66" s="3" t="s">
        <v>103</v>
      </c>
      <c r="B66" s="3">
        <v>710</v>
      </c>
      <c r="C66" s="3" t="s">
        <v>104</v>
      </c>
    </row>
    <row r="67" spans="1:3" ht="12.75">
      <c r="A67" s="3" t="s">
        <v>105</v>
      </c>
      <c r="B67" s="3">
        <v>711</v>
      </c>
      <c r="C67" s="3" t="s">
        <v>106</v>
      </c>
    </row>
    <row r="68" spans="1:3" ht="12.75">
      <c r="A68" s="3" t="s">
        <v>107</v>
      </c>
      <c r="B68" s="3">
        <v>712</v>
      </c>
      <c r="C68" s="3" t="s">
        <v>106</v>
      </c>
    </row>
    <row r="69" spans="1:3" ht="12.75">
      <c r="A69" s="3" t="s">
        <v>108</v>
      </c>
      <c r="B69" s="3">
        <v>713</v>
      </c>
      <c r="C69" s="3" t="s">
        <v>109</v>
      </c>
    </row>
    <row r="70" spans="1:3" ht="12.75">
      <c r="A70" s="3" t="s">
        <v>110</v>
      </c>
      <c r="B70" s="3">
        <v>801</v>
      </c>
      <c r="C70" s="3" t="s">
        <v>25</v>
      </c>
    </row>
    <row r="71" spans="1:3" ht="12.75">
      <c r="A71" s="3" t="s">
        <v>111</v>
      </c>
      <c r="B71" s="3">
        <v>802</v>
      </c>
      <c r="C71" s="3" t="s">
        <v>23</v>
      </c>
    </row>
    <row r="72" spans="1:3" ht="12.75">
      <c r="A72" s="3" t="s">
        <v>112</v>
      </c>
      <c r="B72" s="3">
        <v>803</v>
      </c>
      <c r="C72" s="3" t="s">
        <v>23</v>
      </c>
    </row>
    <row r="73" spans="1:3" ht="12.75">
      <c r="A73" s="3" t="s">
        <v>113</v>
      </c>
      <c r="B73" s="3">
        <v>804</v>
      </c>
      <c r="C73" s="3" t="s">
        <v>23</v>
      </c>
    </row>
    <row r="74" spans="1:3" ht="12.75">
      <c r="A74" s="3" t="s">
        <v>114</v>
      </c>
      <c r="B74" s="3">
        <v>805</v>
      </c>
      <c r="C74" s="3" t="s">
        <v>23</v>
      </c>
    </row>
    <row r="75" spans="1:3" ht="12.75">
      <c r="A75" s="3" t="s">
        <v>115</v>
      </c>
      <c r="B75" s="3">
        <v>806</v>
      </c>
      <c r="C75" s="3" t="s">
        <v>23</v>
      </c>
    </row>
    <row r="76" spans="1:3" ht="12.75">
      <c r="A76" s="3" t="s">
        <v>116</v>
      </c>
      <c r="B76" s="3">
        <v>807</v>
      </c>
      <c r="C76" s="3" t="s">
        <v>24</v>
      </c>
    </row>
    <row r="77" spans="1:3" ht="12.75">
      <c r="A77" s="3" t="s">
        <v>117</v>
      </c>
      <c r="B77" s="3">
        <v>808</v>
      </c>
      <c r="C77" s="3" t="s">
        <v>27</v>
      </c>
    </row>
    <row r="78" spans="1:3" ht="12.75">
      <c r="A78" s="3" t="s">
        <v>118</v>
      </c>
      <c r="B78" s="3">
        <v>809</v>
      </c>
      <c r="C78" s="3" t="s">
        <v>24</v>
      </c>
    </row>
    <row r="79" spans="1:3" ht="12.75">
      <c r="A79" s="3" t="s">
        <v>119</v>
      </c>
      <c r="B79" s="3">
        <v>810</v>
      </c>
      <c r="C79" s="3" t="s">
        <v>25</v>
      </c>
    </row>
    <row r="80" spans="1:3" ht="12.75">
      <c r="A80" s="3" t="s">
        <v>120</v>
      </c>
      <c r="B80" s="3">
        <v>811</v>
      </c>
      <c r="C80" s="3" t="s">
        <v>26</v>
      </c>
    </row>
    <row r="81" spans="1:3" ht="12.75">
      <c r="A81" s="3" t="s">
        <v>121</v>
      </c>
      <c r="B81" s="3">
        <v>901</v>
      </c>
      <c r="C81" s="3" t="s">
        <v>31</v>
      </c>
    </row>
  </sheetData>
  <sheetProtection password="CB93" sheet="1" objects="1" scenario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árok1"/>
  <dimension ref="A1:C20"/>
  <sheetViews>
    <sheetView zoomScalePageLayoutView="0" workbookViewId="0" topLeftCell="A1">
      <selection activeCell="B20" sqref="B20"/>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3" customFormat="1" ht="12.75">
      <c r="A1" s="24" t="s">
        <v>126</v>
      </c>
      <c r="B1" s="24" t="s">
        <v>127</v>
      </c>
      <c r="C1" s="24" t="s">
        <v>128</v>
      </c>
    </row>
    <row r="2" spans="1:3" ht="12.75">
      <c r="A2" s="6" t="s">
        <v>129</v>
      </c>
      <c r="B2" s="6" t="s">
        <v>130</v>
      </c>
      <c r="C2" s="6" t="s">
        <v>131</v>
      </c>
    </row>
    <row r="3" spans="1:3" ht="12.75">
      <c r="A3" s="6" t="s">
        <v>132</v>
      </c>
      <c r="B3" s="6" t="s">
        <v>130</v>
      </c>
      <c r="C3" s="6" t="s">
        <v>133</v>
      </c>
    </row>
    <row r="4" spans="1:3" ht="12.75">
      <c r="A4" s="6" t="s">
        <v>134</v>
      </c>
      <c r="B4" s="6" t="s">
        <v>135</v>
      </c>
      <c r="C4" s="6" t="s">
        <v>136</v>
      </c>
    </row>
    <row r="5" spans="1:3" ht="12.75">
      <c r="A5" s="6" t="s">
        <v>137</v>
      </c>
      <c r="B5" s="6" t="s">
        <v>138</v>
      </c>
      <c r="C5" s="6" t="s">
        <v>136</v>
      </c>
    </row>
    <row r="6" spans="1:3" ht="12.75">
      <c r="A6" s="6" t="s">
        <v>139</v>
      </c>
      <c r="B6" s="6" t="s">
        <v>140</v>
      </c>
      <c r="C6" s="6" t="s">
        <v>136</v>
      </c>
    </row>
    <row r="7" spans="1:3" ht="12.75">
      <c r="A7" s="6" t="s">
        <v>141</v>
      </c>
      <c r="B7" s="6" t="s">
        <v>142</v>
      </c>
      <c r="C7" s="6" t="s">
        <v>136</v>
      </c>
    </row>
    <row r="8" spans="1:3" ht="12.75">
      <c r="A8" s="6" t="s">
        <v>143</v>
      </c>
      <c r="B8" s="6" t="s">
        <v>144</v>
      </c>
      <c r="C8" s="6" t="s">
        <v>136</v>
      </c>
    </row>
    <row r="9" spans="1:3" ht="12.75">
      <c r="A9" s="6" t="s">
        <v>145</v>
      </c>
      <c r="B9" s="6" t="s">
        <v>146</v>
      </c>
      <c r="C9" s="6" t="s">
        <v>136</v>
      </c>
    </row>
    <row r="10" spans="1:3" ht="12.75">
      <c r="A10" s="6" t="s">
        <v>147</v>
      </c>
      <c r="B10" s="6" t="s">
        <v>148</v>
      </c>
      <c r="C10" s="6" t="s">
        <v>136</v>
      </c>
    </row>
    <row r="11" spans="1:3" ht="12.75">
      <c r="A11" s="6" t="s">
        <v>149</v>
      </c>
      <c r="B11" s="6" t="s">
        <v>150</v>
      </c>
      <c r="C11" s="6" t="s">
        <v>136</v>
      </c>
    </row>
    <row r="12" spans="1:3" ht="12.75">
      <c r="A12" s="6" t="s">
        <v>151</v>
      </c>
      <c r="B12" s="6" t="s">
        <v>152</v>
      </c>
      <c r="C12" s="6" t="s">
        <v>136</v>
      </c>
    </row>
    <row r="13" spans="1:3" ht="12.75">
      <c r="A13" s="6" t="s">
        <v>153</v>
      </c>
      <c r="B13" s="6" t="s">
        <v>154</v>
      </c>
      <c r="C13" s="6" t="s">
        <v>136</v>
      </c>
    </row>
    <row r="14" spans="1:3" ht="12.75">
      <c r="A14" s="6" t="s">
        <v>155</v>
      </c>
      <c r="B14" s="6" t="s">
        <v>156</v>
      </c>
      <c r="C14" s="6" t="s">
        <v>122</v>
      </c>
    </row>
    <row r="15" spans="1:3" ht="12.75">
      <c r="A15" s="6" t="s">
        <v>157</v>
      </c>
      <c r="B15" s="6" t="s">
        <v>158</v>
      </c>
      <c r="C15" s="6" t="s">
        <v>159</v>
      </c>
    </row>
    <row r="16" spans="1:3" ht="12.75">
      <c r="A16" s="6" t="s">
        <v>160</v>
      </c>
      <c r="B16" s="6" t="s">
        <v>161</v>
      </c>
      <c r="C16" s="6" t="s">
        <v>159</v>
      </c>
    </row>
    <row r="17" spans="1:3" ht="12.75">
      <c r="A17" s="6" t="s">
        <v>162</v>
      </c>
      <c r="B17" s="6" t="s">
        <v>163</v>
      </c>
      <c r="C17" s="6" t="s">
        <v>159</v>
      </c>
    </row>
    <row r="18" spans="1:3" ht="12.75">
      <c r="A18" s="6" t="s">
        <v>164</v>
      </c>
      <c r="B18" s="6" t="s">
        <v>165</v>
      </c>
      <c r="C18" s="6" t="s">
        <v>159</v>
      </c>
    </row>
    <row r="19" spans="1:3" ht="12.75">
      <c r="A19" s="6" t="s">
        <v>166</v>
      </c>
      <c r="B19" s="6" t="s">
        <v>167</v>
      </c>
      <c r="C19" s="6" t="s">
        <v>159</v>
      </c>
    </row>
    <row r="20" spans="1:3" ht="12.75">
      <c r="A20" s="6" t="s">
        <v>168</v>
      </c>
      <c r="B20" s="6" t="s">
        <v>169</v>
      </c>
      <c r="C20" s="6" t="s">
        <v>159</v>
      </c>
    </row>
  </sheetData>
  <sheetProtection password="EA52" sheet="1" objects="1" scenarios="1"/>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A13" sqref="A13"/>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codeName="Hárok3"/>
  <dimension ref="A1:C30"/>
  <sheetViews>
    <sheetView showFormulas="1" zoomScalePageLayoutView="0" workbookViewId="0" topLeftCell="A1">
      <selection activeCell="A1" sqref="A1"/>
    </sheetView>
  </sheetViews>
  <sheetFormatPr defaultColWidth="9.00390625" defaultRowHeight="12.75"/>
  <cols>
    <col min="1" max="1" width="67.625" style="33" bestFit="1" customWidth="1"/>
    <col min="2" max="2" width="12.625" style="33" bestFit="1" customWidth="1"/>
    <col min="3" max="3" width="109.875" style="33" bestFit="1" customWidth="1"/>
  </cols>
  <sheetData>
    <row r="1" spans="1:3" ht="12.75">
      <c r="A1" s="34" t="s">
        <v>1797</v>
      </c>
      <c r="B1" s="34" t="s">
        <v>1798</v>
      </c>
      <c r="C1" s="34" t="s">
        <v>1799</v>
      </c>
    </row>
    <row r="2" spans="1:3" ht="12.75">
      <c r="A2" s="33" t="s">
        <v>1800</v>
      </c>
      <c r="B2" s="62">
        <f>(R19971901)</f>
        <v>0</v>
      </c>
      <c r="C2" s="62">
        <f>(R19972001)</f>
        <v>0</v>
      </c>
    </row>
    <row r="3" spans="1:3" ht="12.75">
      <c r="A3" s="33" t="s">
        <v>1801</v>
      </c>
      <c r="B3" s="62">
        <f>(R19971902)</f>
        <v>0</v>
      </c>
      <c r="C3" s="62">
        <f>(R19972002)</f>
        <v>0</v>
      </c>
    </row>
    <row r="4" spans="1:3" ht="12.75">
      <c r="A4" s="33" t="s">
        <v>1802</v>
      </c>
      <c r="B4" s="62">
        <f>(R19971951)</f>
        <v>0</v>
      </c>
      <c r="C4" s="62">
        <f>(R19972051)</f>
        <v>0</v>
      </c>
    </row>
    <row r="5" spans="1:3" ht="12.75">
      <c r="A5" s="33" t="s">
        <v>1803</v>
      </c>
      <c r="B5" s="62">
        <f>(R19971952)</f>
        <v>0</v>
      </c>
      <c r="C5" s="62">
        <f>(R19972052)</f>
        <v>0</v>
      </c>
    </row>
    <row r="6" spans="1:3" ht="12.75">
      <c r="A6" s="33" t="s">
        <v>1804</v>
      </c>
      <c r="B6" s="62">
        <f>(R19920401)</f>
        <v>0</v>
      </c>
      <c r="C6" s="62">
        <f>(R19920411)</f>
        <v>0</v>
      </c>
    </row>
    <row r="7" spans="1:3" ht="12.75">
      <c r="A7" s="33" t="s">
        <v>1805</v>
      </c>
      <c r="B7" s="62">
        <f>(R19920402)</f>
        <v>0</v>
      </c>
      <c r="C7" s="62">
        <f>(R19920412)</f>
        <v>0</v>
      </c>
    </row>
    <row r="8" spans="1:3" ht="12.75">
      <c r="A8" s="33" t="s">
        <v>1806</v>
      </c>
      <c r="B8" s="62">
        <f>(R19920411)</f>
        <v>0</v>
      </c>
      <c r="C8" s="62">
        <f>(R19920421+R19920441)</f>
        <v>0</v>
      </c>
    </row>
    <row r="9" spans="1:3" ht="12.75">
      <c r="A9" s="33" t="s">
        <v>1807</v>
      </c>
      <c r="B9" s="62">
        <f>(R19920412)</f>
        <v>0</v>
      </c>
      <c r="C9" s="62">
        <f>(R19920422+R19920442)</f>
        <v>0</v>
      </c>
    </row>
    <row r="10" spans="1:3" ht="12.75">
      <c r="A10" s="33" t="s">
        <v>1808</v>
      </c>
      <c r="B10" s="62">
        <f>(R19921501)</f>
        <v>0</v>
      </c>
      <c r="C10" s="62">
        <f>(R19947001)</f>
        <v>0</v>
      </c>
    </row>
    <row r="11" spans="1:3" ht="12.75">
      <c r="A11" s="33" t="s">
        <v>1809</v>
      </c>
      <c r="B11" s="62">
        <f>(R19921502)</f>
        <v>0</v>
      </c>
      <c r="C11" s="62">
        <f>(R19947002)</f>
        <v>0</v>
      </c>
    </row>
    <row r="12" spans="1:3" ht="12.75">
      <c r="A12" s="33" t="s">
        <v>1810</v>
      </c>
      <c r="B12" s="62">
        <f>(R19923161)</f>
        <v>0</v>
      </c>
      <c r="C12" s="62">
        <f>(R19923601)</f>
        <v>0</v>
      </c>
    </row>
    <row r="13" spans="1:3" ht="12.75">
      <c r="A13" s="33" t="s">
        <v>1811</v>
      </c>
      <c r="B13" s="62">
        <f>(R19923162)</f>
        <v>0</v>
      </c>
      <c r="C13" s="62">
        <f>(R19923602)</f>
        <v>0</v>
      </c>
    </row>
    <row r="14" spans="1:3" ht="12.75">
      <c r="A14" s="33" t="s">
        <v>1812</v>
      </c>
      <c r="B14" s="62">
        <f>(R19923601)</f>
        <v>0</v>
      </c>
      <c r="C14" s="62">
        <f>(R19923611+R19923621+R19923631+R19923641+R19923661+R19923671)</f>
        <v>0</v>
      </c>
    </row>
    <row r="15" spans="1:3" ht="12.75">
      <c r="A15" s="33" t="s">
        <v>1813</v>
      </c>
      <c r="B15" s="62">
        <f>(R19923602)</f>
        <v>0</v>
      </c>
      <c r="C15" s="62">
        <f>(R19923612+R19923622+R19923632+R19923642+R19923662+R19923672)</f>
        <v>0</v>
      </c>
    </row>
    <row r="16" spans="1:3" ht="12.75">
      <c r="A16" s="33" t="s">
        <v>1814</v>
      </c>
      <c r="B16" s="62">
        <f>(R19923741)</f>
        <v>0</v>
      </c>
      <c r="C16" s="62">
        <f>(R19923751+R19923761)</f>
        <v>0</v>
      </c>
    </row>
    <row r="17" spans="1:3" ht="12.75">
      <c r="A17" s="33" t="s">
        <v>1815</v>
      </c>
      <c r="B17" s="62">
        <f>(R19923742)</f>
        <v>0</v>
      </c>
      <c r="C17" s="62">
        <f>(R19923752+R19923762)</f>
        <v>0</v>
      </c>
    </row>
    <row r="18" spans="1:3" ht="12.75">
      <c r="A18" s="33" t="s">
        <v>1816</v>
      </c>
      <c r="B18" s="62">
        <f>(R19923161)</f>
        <v>0</v>
      </c>
      <c r="C18" s="62">
        <f>(R19923601+R19923741+R19924101+R19924201)</f>
        <v>0</v>
      </c>
    </row>
    <row r="19" spans="1:3" ht="12.75">
      <c r="A19" s="33" t="s">
        <v>1817</v>
      </c>
      <c r="B19" s="62">
        <f>(R19923162)</f>
        <v>0</v>
      </c>
      <c r="C19" s="62">
        <f>(R19923602+R19923742+R19924102+R19924202)</f>
        <v>0</v>
      </c>
    </row>
    <row r="20" spans="1:3" ht="12.75">
      <c r="A20" s="33" t="s">
        <v>1818</v>
      </c>
      <c r="B20" s="62">
        <f>(R19932001)</f>
        <v>0</v>
      </c>
      <c r="C20" s="62">
        <f>(R19932021+R19932031+R19932041+R19932051+R19932061)</f>
        <v>0</v>
      </c>
    </row>
    <row r="21" spans="1:3" ht="12.75">
      <c r="A21" s="33" t="s">
        <v>1819</v>
      </c>
      <c r="B21" s="62">
        <f>(R19932002)</f>
        <v>0</v>
      </c>
      <c r="C21" s="62">
        <f>(R19932022+R19932032+R19932042+R19932052+R19932062)</f>
        <v>0</v>
      </c>
    </row>
    <row r="22" spans="1:3" ht="12.75">
      <c r="A22" s="33" t="s">
        <v>1820</v>
      </c>
      <c r="B22" s="62">
        <f>(R19945001)</f>
        <v>0</v>
      </c>
      <c r="C22" s="62">
        <f>(R19945051+R19945101+R19945151+R19945201)</f>
        <v>0</v>
      </c>
    </row>
    <row r="23" spans="1:3" ht="12.75">
      <c r="A23" s="33" t="s">
        <v>1821</v>
      </c>
      <c r="B23" s="62">
        <f>(R19945002)</f>
        <v>0</v>
      </c>
      <c r="C23" s="62">
        <f>(R19945052+R19945102+R19945152+R19945202)</f>
        <v>0</v>
      </c>
    </row>
    <row r="24" spans="1:3" ht="12.75">
      <c r="A24" s="33" t="s">
        <v>1822</v>
      </c>
      <c r="B24" s="62">
        <f>(R19947001)</f>
        <v>0</v>
      </c>
      <c r="C24" s="62">
        <f>(R19947041+R19947311+R19947321+R19947331+R19947371+R19947401+R19947901+R19947921+R19947941+R19947961)</f>
        <v>0</v>
      </c>
    </row>
    <row r="25" spans="1:3" ht="12.75">
      <c r="A25" s="33" t="s">
        <v>1823</v>
      </c>
      <c r="B25" s="62">
        <f>(R19947002)</f>
        <v>0</v>
      </c>
      <c r="C25" s="62">
        <f>(R19947042+R19947312+R19947322+R19947332+R19947372+R19947402+R19947902+R19947922+R19947942+R19947962)</f>
        <v>0</v>
      </c>
    </row>
    <row r="26" spans="1:3" ht="12.75">
      <c r="A26" s="33" t="s">
        <v>1824</v>
      </c>
      <c r="B26" s="62">
        <f>(R19920011)</f>
        <v>0</v>
      </c>
      <c r="C26" s="62">
        <f>(R19960101+R19961201+R19971501+R19971601+R19971701+R19971771+R19971801+R19971851+R19971871)</f>
        <v>0</v>
      </c>
    </row>
    <row r="27" spans="1:3" ht="12.75">
      <c r="A27" s="33" t="s">
        <v>1825</v>
      </c>
      <c r="B27" s="62">
        <f>(R19920012)</f>
        <v>0</v>
      </c>
      <c r="C27" s="62">
        <f>(R19960102+R19961202+R19971502+R19971602+R19971702+R19971772+R19971802+R19971852+R19971872)</f>
        <v>0</v>
      </c>
    </row>
    <row r="28" spans="1:3" ht="12.75">
      <c r="A28" s="33" t="s">
        <v>1826</v>
      </c>
      <c r="B28" s="62">
        <f>(R19930101)</f>
        <v>0</v>
      </c>
      <c r="C28" s="62">
        <f>(R19930301)</f>
        <v>0</v>
      </c>
    </row>
    <row r="29" spans="1:3" ht="12.75">
      <c r="A29" s="33" t="s">
        <v>1827</v>
      </c>
      <c r="B29" s="62">
        <f>(R19930102)</f>
        <v>0</v>
      </c>
      <c r="C29" s="62">
        <f>(R19930302)</f>
        <v>0</v>
      </c>
    </row>
    <row r="30" spans="2:3" ht="12.75">
      <c r="B30" s="62"/>
      <c r="C30" s="6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árok4"/>
  <dimension ref="A1:H20"/>
  <sheetViews>
    <sheetView showFormulas="1" zoomScalePageLayoutView="0" workbookViewId="0" topLeftCell="A1">
      <selection activeCell="A1" sqref="A1"/>
    </sheetView>
  </sheetViews>
  <sheetFormatPr defaultColWidth="9.00390625" defaultRowHeight="12.75"/>
  <cols>
    <col min="1" max="1" width="5.00390625" style="33" bestFit="1" customWidth="1"/>
    <col min="2" max="2" width="5.375" style="33" bestFit="1" customWidth="1"/>
    <col min="3" max="3" width="5.875" style="33" bestFit="1" customWidth="1"/>
    <col min="4" max="4" width="48.25390625" style="33" bestFit="1" customWidth="1"/>
    <col min="5" max="5" width="9.75390625" style="35" bestFit="1" customWidth="1"/>
    <col min="6" max="6" width="11.75390625" style="35" bestFit="1" customWidth="1"/>
    <col min="7" max="7" width="11.375" style="33" bestFit="1" customWidth="1"/>
    <col min="8" max="8" width="4.625" style="33" bestFit="1" customWidth="1"/>
  </cols>
  <sheetData>
    <row r="1" spans="1:8" ht="12.75">
      <c r="A1" s="34" t="s">
        <v>1786</v>
      </c>
      <c r="B1" s="34" t="s">
        <v>1787</v>
      </c>
      <c r="C1" s="34" t="s">
        <v>1788</v>
      </c>
      <c r="D1" s="34" t="s">
        <v>1789</v>
      </c>
      <c r="E1" s="36" t="s">
        <v>1790</v>
      </c>
      <c r="F1" s="36" t="s">
        <v>1791</v>
      </c>
      <c r="G1" s="34" t="s">
        <v>1792</v>
      </c>
      <c r="H1" s="34" t="s">
        <v>1793</v>
      </c>
    </row>
    <row r="2" spans="1:8" ht="12.75">
      <c r="A2" s="33" t="s">
        <v>1321</v>
      </c>
      <c r="B2" s="33" t="s">
        <v>511</v>
      </c>
      <c r="C2" s="33" t="s">
        <v>1761</v>
      </c>
      <c r="D2" s="33" t="s">
        <v>1794</v>
      </c>
      <c r="E2" s="35">
        <v>0</v>
      </c>
      <c r="F2" s="35">
        <v>2500000</v>
      </c>
      <c r="G2" s="62">
        <f>R19945001</f>
        <v>0</v>
      </c>
      <c r="H2" s="33" t="s">
        <v>1795</v>
      </c>
    </row>
    <row r="3" spans="1:8" ht="12.75">
      <c r="A3" s="33" t="s">
        <v>1321</v>
      </c>
      <c r="B3" s="33" t="s">
        <v>511</v>
      </c>
      <c r="C3" s="33" t="s">
        <v>1759</v>
      </c>
      <c r="D3" s="33" t="s">
        <v>1794</v>
      </c>
      <c r="E3" s="35">
        <v>0</v>
      </c>
      <c r="F3" s="35">
        <v>2500000</v>
      </c>
      <c r="G3" s="62">
        <f>R19945002</f>
        <v>0</v>
      </c>
      <c r="H3" s="33" t="s">
        <v>1795</v>
      </c>
    </row>
    <row r="4" spans="1:8" ht="12.75">
      <c r="A4" s="33" t="s">
        <v>1321</v>
      </c>
      <c r="B4" s="33" t="s">
        <v>1035</v>
      </c>
      <c r="C4" s="33" t="s">
        <v>1761</v>
      </c>
      <c r="D4" s="33" t="s">
        <v>1796</v>
      </c>
      <c r="E4" s="35">
        <v>0</v>
      </c>
      <c r="F4" s="35">
        <v>100</v>
      </c>
      <c r="G4" s="62">
        <f>R19975001</f>
        <v>0</v>
      </c>
      <c r="H4" s="33" t="s">
        <v>1795</v>
      </c>
    </row>
    <row r="5" spans="1:8" ht="12.75">
      <c r="A5" s="33" t="s">
        <v>1321</v>
      </c>
      <c r="B5" s="33" t="s">
        <v>1035</v>
      </c>
      <c r="C5" s="33" t="s">
        <v>1759</v>
      </c>
      <c r="D5" s="33" t="s">
        <v>1796</v>
      </c>
      <c r="E5" s="35">
        <v>0</v>
      </c>
      <c r="F5" s="35">
        <v>100</v>
      </c>
      <c r="G5" s="62">
        <f>R19975002</f>
        <v>0</v>
      </c>
      <c r="H5" s="33" t="s">
        <v>1795</v>
      </c>
    </row>
    <row r="6" spans="1:8" ht="12.75">
      <c r="A6" s="33" t="s">
        <v>1321</v>
      </c>
      <c r="B6" s="33" t="s">
        <v>1037</v>
      </c>
      <c r="C6" s="33" t="s">
        <v>1761</v>
      </c>
      <c r="D6" s="33" t="s">
        <v>1796</v>
      </c>
      <c r="E6" s="35">
        <v>0</v>
      </c>
      <c r="F6" s="35">
        <v>100</v>
      </c>
      <c r="G6" s="62">
        <f>R19975051</f>
        <v>0</v>
      </c>
      <c r="H6" s="33" t="s">
        <v>1795</v>
      </c>
    </row>
    <row r="7" spans="1:8" ht="12.75">
      <c r="A7" s="33" t="s">
        <v>1321</v>
      </c>
      <c r="B7" s="33" t="s">
        <v>1037</v>
      </c>
      <c r="C7" s="33" t="s">
        <v>1759</v>
      </c>
      <c r="D7" s="33" t="s">
        <v>1796</v>
      </c>
      <c r="E7" s="35">
        <v>0</v>
      </c>
      <c r="F7" s="35">
        <v>100</v>
      </c>
      <c r="G7" s="62">
        <f>R19975052</f>
        <v>0</v>
      </c>
      <c r="H7" s="33" t="s">
        <v>1795</v>
      </c>
    </row>
    <row r="8" spans="1:8" ht="12.75">
      <c r="A8" s="33" t="s">
        <v>1321</v>
      </c>
      <c r="B8" s="33" t="s">
        <v>1039</v>
      </c>
      <c r="C8" s="33" t="s">
        <v>1761</v>
      </c>
      <c r="D8" s="33" t="s">
        <v>1796</v>
      </c>
      <c r="E8" s="35">
        <v>0</v>
      </c>
      <c r="F8" s="35">
        <v>100</v>
      </c>
      <c r="G8" s="62">
        <f>R19975101</f>
        <v>0</v>
      </c>
      <c r="H8" s="33" t="s">
        <v>1795</v>
      </c>
    </row>
    <row r="9" spans="1:8" ht="12.75">
      <c r="A9" s="33" t="s">
        <v>1321</v>
      </c>
      <c r="B9" s="33" t="s">
        <v>1039</v>
      </c>
      <c r="C9" s="33" t="s">
        <v>1759</v>
      </c>
      <c r="D9" s="33" t="s">
        <v>1796</v>
      </c>
      <c r="E9" s="35">
        <v>0</v>
      </c>
      <c r="F9" s="35">
        <v>100</v>
      </c>
      <c r="G9" s="62">
        <f>R19975102</f>
        <v>0</v>
      </c>
      <c r="H9" s="33" t="s">
        <v>1795</v>
      </c>
    </row>
    <row r="10" spans="1:8" ht="12.75">
      <c r="A10" s="33" t="s">
        <v>1321</v>
      </c>
      <c r="B10" s="33" t="s">
        <v>1041</v>
      </c>
      <c r="C10" s="33" t="s">
        <v>1761</v>
      </c>
      <c r="D10" s="33" t="s">
        <v>1796</v>
      </c>
      <c r="E10" s="35">
        <v>0</v>
      </c>
      <c r="F10" s="35">
        <v>100</v>
      </c>
      <c r="G10" s="62">
        <f>R19975151</f>
        <v>0</v>
      </c>
      <c r="H10" s="33" t="s">
        <v>1795</v>
      </c>
    </row>
    <row r="11" spans="1:8" ht="12.75">
      <c r="A11" s="33" t="s">
        <v>1321</v>
      </c>
      <c r="B11" s="33" t="s">
        <v>1041</v>
      </c>
      <c r="C11" s="33" t="s">
        <v>1759</v>
      </c>
      <c r="D11" s="33" t="s">
        <v>1796</v>
      </c>
      <c r="E11" s="35">
        <v>0</v>
      </c>
      <c r="F11" s="35">
        <v>100</v>
      </c>
      <c r="G11" s="62">
        <f>R19975152</f>
        <v>0</v>
      </c>
      <c r="H11" s="33" t="s">
        <v>1795</v>
      </c>
    </row>
    <row r="12" spans="1:8" ht="12.75">
      <c r="A12" s="33" t="s">
        <v>1321</v>
      </c>
      <c r="B12" s="33" t="s">
        <v>1043</v>
      </c>
      <c r="C12" s="33" t="s">
        <v>1761</v>
      </c>
      <c r="D12" s="33" t="s">
        <v>1796</v>
      </c>
      <c r="E12" s="35">
        <v>0</v>
      </c>
      <c r="F12" s="35">
        <v>100</v>
      </c>
      <c r="G12" s="62">
        <f>R19975201</f>
        <v>0</v>
      </c>
      <c r="H12" s="33" t="s">
        <v>1795</v>
      </c>
    </row>
    <row r="13" spans="1:8" ht="12.75">
      <c r="A13" s="33" t="s">
        <v>1321</v>
      </c>
      <c r="B13" s="33" t="s">
        <v>1043</v>
      </c>
      <c r="C13" s="33" t="s">
        <v>1759</v>
      </c>
      <c r="D13" s="33" t="s">
        <v>1796</v>
      </c>
      <c r="E13" s="35">
        <v>0</v>
      </c>
      <c r="F13" s="35">
        <v>100</v>
      </c>
      <c r="G13" s="62">
        <f>R19975202</f>
        <v>0</v>
      </c>
      <c r="H13" s="33" t="s">
        <v>1795</v>
      </c>
    </row>
    <row r="14" spans="1:8" ht="12.75">
      <c r="A14" s="33" t="s">
        <v>1321</v>
      </c>
      <c r="B14" s="33" t="s">
        <v>1045</v>
      </c>
      <c r="C14" s="33" t="s">
        <v>1761</v>
      </c>
      <c r="D14" s="33" t="s">
        <v>1796</v>
      </c>
      <c r="E14" s="35">
        <v>0</v>
      </c>
      <c r="F14" s="35">
        <v>100</v>
      </c>
      <c r="G14" s="62">
        <f>R19975251</f>
        <v>0</v>
      </c>
      <c r="H14" s="33" t="s">
        <v>1795</v>
      </c>
    </row>
    <row r="15" spans="1:8" ht="12.75">
      <c r="A15" s="33" t="s">
        <v>1321</v>
      </c>
      <c r="B15" s="33" t="s">
        <v>1045</v>
      </c>
      <c r="C15" s="33" t="s">
        <v>1759</v>
      </c>
      <c r="D15" s="33" t="s">
        <v>1796</v>
      </c>
      <c r="E15" s="35">
        <v>0</v>
      </c>
      <c r="F15" s="35">
        <v>100</v>
      </c>
      <c r="G15" s="62">
        <f>R19975252</f>
        <v>0</v>
      </c>
      <c r="H15" s="33" t="s">
        <v>1795</v>
      </c>
    </row>
    <row r="16" spans="1:8" ht="12.75">
      <c r="A16" s="33" t="s">
        <v>1321</v>
      </c>
      <c r="B16" s="33" t="s">
        <v>1047</v>
      </c>
      <c r="C16" s="33" t="s">
        <v>1761</v>
      </c>
      <c r="D16" s="33" t="s">
        <v>1796</v>
      </c>
      <c r="E16" s="35">
        <v>0</v>
      </c>
      <c r="F16" s="35">
        <v>100</v>
      </c>
      <c r="G16" s="62">
        <f>R19975301</f>
        <v>0</v>
      </c>
      <c r="H16" s="33" t="s">
        <v>1795</v>
      </c>
    </row>
    <row r="17" spans="1:8" ht="12.75">
      <c r="A17" s="33" t="s">
        <v>1321</v>
      </c>
      <c r="B17" s="33" t="s">
        <v>1047</v>
      </c>
      <c r="C17" s="33" t="s">
        <v>1759</v>
      </c>
      <c r="D17" s="33" t="s">
        <v>1796</v>
      </c>
      <c r="E17" s="35">
        <v>0</v>
      </c>
      <c r="F17" s="35">
        <v>100</v>
      </c>
      <c r="G17" s="62">
        <f>R19975302</f>
        <v>0</v>
      </c>
      <c r="H17" s="33" t="s">
        <v>1795</v>
      </c>
    </row>
    <row r="18" spans="1:8" ht="12.75">
      <c r="A18" s="33" t="s">
        <v>1321</v>
      </c>
      <c r="B18" s="33" t="s">
        <v>1049</v>
      </c>
      <c r="C18" s="33" t="s">
        <v>1761</v>
      </c>
      <c r="D18" s="33" t="s">
        <v>1796</v>
      </c>
      <c r="E18" s="35">
        <v>0</v>
      </c>
      <c r="F18" s="35">
        <v>100</v>
      </c>
      <c r="G18" s="62">
        <f>R19975351</f>
        <v>0</v>
      </c>
      <c r="H18" s="33" t="s">
        <v>1795</v>
      </c>
    </row>
    <row r="19" spans="1:8" ht="12.75">
      <c r="A19" s="33" t="s">
        <v>1321</v>
      </c>
      <c r="B19" s="33" t="s">
        <v>1049</v>
      </c>
      <c r="C19" s="33" t="s">
        <v>1759</v>
      </c>
      <c r="D19" s="33" t="s">
        <v>1796</v>
      </c>
      <c r="E19" s="35">
        <v>0</v>
      </c>
      <c r="F19" s="35">
        <v>100</v>
      </c>
      <c r="G19" s="62">
        <f>R19975352</f>
        <v>0</v>
      </c>
      <c r="H19" s="33" t="s">
        <v>1795</v>
      </c>
    </row>
    <row r="20" ht="12.75">
      <c r="G20" s="6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árok5"/>
  <dimension ref="A1:I26"/>
  <sheetViews>
    <sheetView showFormulas="1" zoomScalePageLayoutView="0" workbookViewId="0" topLeftCell="A1">
      <selection activeCell="A1" sqref="A1"/>
    </sheetView>
  </sheetViews>
  <sheetFormatPr defaultColWidth="9.00390625" defaultRowHeight="12.75"/>
  <cols>
    <col min="1" max="1" width="6.00390625" style="33" bestFit="1" customWidth="1"/>
    <col min="2" max="2" width="11.375" style="33" bestFit="1" customWidth="1"/>
    <col min="3" max="3" width="5.625" style="33" bestFit="1" customWidth="1"/>
    <col min="4" max="4" width="6.125" style="33" bestFit="1" customWidth="1"/>
    <col min="5" max="5" width="6.00390625" style="33" bestFit="1" customWidth="1"/>
    <col min="6" max="6" width="22.25390625" style="33" bestFit="1" customWidth="1"/>
    <col min="7" max="7" width="5.625" style="33" bestFit="1" customWidth="1"/>
    <col min="8" max="8" width="12.375" style="33" bestFit="1" customWidth="1"/>
    <col min="9" max="9" width="17.875" style="33" bestFit="1" customWidth="1"/>
  </cols>
  <sheetData>
    <row r="1" spans="1:9" ht="12.75">
      <c r="A1" s="34" t="s">
        <v>1752</v>
      </c>
      <c r="B1" s="34" t="s">
        <v>1753</v>
      </c>
      <c r="C1" s="34" t="s">
        <v>1754</v>
      </c>
      <c r="D1" s="34" t="s">
        <v>1755</v>
      </c>
      <c r="E1" s="34" t="s">
        <v>1756</v>
      </c>
      <c r="F1" s="34" t="s">
        <v>1757</v>
      </c>
      <c r="G1" s="34" t="s">
        <v>1758</v>
      </c>
      <c r="H1" s="34" t="s">
        <v>1272</v>
      </c>
      <c r="I1" s="34" t="s">
        <v>1273</v>
      </c>
    </row>
    <row r="2" spans="1:9" ht="12.75">
      <c r="A2" s="33" t="s">
        <v>1321</v>
      </c>
      <c r="B2" s="62">
        <f>R19920402</f>
        <v>0</v>
      </c>
      <c r="C2" s="33" t="s">
        <v>1759</v>
      </c>
      <c r="D2" s="33" t="s">
        <v>1760</v>
      </c>
      <c r="E2" s="33" t="s">
        <v>1719</v>
      </c>
      <c r="F2" s="62">
        <f>R20100041+R20100051</f>
        <v>0</v>
      </c>
      <c r="G2" s="33" t="s">
        <v>1761</v>
      </c>
      <c r="H2" s="33" t="s">
        <v>1762</v>
      </c>
      <c r="I2" s="33" t="s">
        <v>1763</v>
      </c>
    </row>
    <row r="3" spans="1:9" ht="12.75">
      <c r="A3" s="33" t="s">
        <v>1321</v>
      </c>
      <c r="B3" s="62">
        <f>R19921501</f>
        <v>0</v>
      </c>
      <c r="C3" s="33" t="s">
        <v>1761</v>
      </c>
      <c r="D3" s="33" t="s">
        <v>1760</v>
      </c>
      <c r="E3" s="33" t="s">
        <v>1719</v>
      </c>
      <c r="F3" s="62">
        <f>R20100092</f>
        <v>0</v>
      </c>
      <c r="G3" s="33" t="s">
        <v>1759</v>
      </c>
      <c r="H3" s="33" t="s">
        <v>1764</v>
      </c>
      <c r="I3" s="33" t="s">
        <v>1765</v>
      </c>
    </row>
    <row r="4" spans="1:9" ht="12.75">
      <c r="A4" s="33" t="s">
        <v>1321</v>
      </c>
      <c r="B4" s="62">
        <f>R19921502</f>
        <v>0</v>
      </c>
      <c r="C4" s="33" t="s">
        <v>1759</v>
      </c>
      <c r="D4" s="33" t="s">
        <v>1760</v>
      </c>
      <c r="E4" s="33" t="s">
        <v>1719</v>
      </c>
      <c r="F4" s="62">
        <f>R20100091</f>
        <v>0</v>
      </c>
      <c r="G4" s="33" t="s">
        <v>1761</v>
      </c>
      <c r="H4" s="33" t="s">
        <v>1764</v>
      </c>
      <c r="I4" s="33" t="s">
        <v>1765</v>
      </c>
    </row>
    <row r="5" spans="1:9" ht="12.75">
      <c r="A5" s="33" t="s">
        <v>1321</v>
      </c>
      <c r="B5" s="62">
        <f>R19923161</f>
        <v>0</v>
      </c>
      <c r="C5" s="33" t="s">
        <v>1761</v>
      </c>
      <c r="D5" s="33" t="s">
        <v>1760</v>
      </c>
      <c r="E5" s="33" t="s">
        <v>1719</v>
      </c>
      <c r="F5" s="62">
        <f>R20100102+R20100452</f>
        <v>0</v>
      </c>
      <c r="G5" s="33" t="s">
        <v>1759</v>
      </c>
      <c r="H5" s="33" t="s">
        <v>1766</v>
      </c>
      <c r="I5" s="33" t="s">
        <v>1767</v>
      </c>
    </row>
    <row r="6" spans="1:9" ht="12.75">
      <c r="A6" s="33" t="s">
        <v>1321</v>
      </c>
      <c r="B6" s="62">
        <f>R19923162</f>
        <v>0</v>
      </c>
      <c r="C6" s="33" t="s">
        <v>1759</v>
      </c>
      <c r="D6" s="33" t="s">
        <v>1760</v>
      </c>
      <c r="E6" s="33" t="s">
        <v>1719</v>
      </c>
      <c r="F6" s="62">
        <f>R20100101+R20100451</f>
        <v>0</v>
      </c>
      <c r="G6" s="33" t="s">
        <v>1761</v>
      </c>
      <c r="H6" s="33" t="s">
        <v>1766</v>
      </c>
      <c r="I6" s="33" t="s">
        <v>1767</v>
      </c>
    </row>
    <row r="7" spans="1:9" ht="12.75">
      <c r="A7" s="33" t="s">
        <v>1321</v>
      </c>
      <c r="B7" s="62">
        <f>R19925701</f>
        <v>0</v>
      </c>
      <c r="C7" s="33" t="s">
        <v>1761</v>
      </c>
      <c r="D7" s="33" t="s">
        <v>1760</v>
      </c>
      <c r="E7" s="33" t="s">
        <v>1719</v>
      </c>
      <c r="F7" s="62">
        <f>R20100562</f>
        <v>0</v>
      </c>
      <c r="G7" s="33" t="s">
        <v>1759</v>
      </c>
      <c r="H7" s="33" t="s">
        <v>1768</v>
      </c>
      <c r="I7" s="33" t="s">
        <v>1769</v>
      </c>
    </row>
    <row r="8" spans="1:9" ht="12.75">
      <c r="A8" s="33" t="s">
        <v>1321</v>
      </c>
      <c r="B8" s="62">
        <f>R19925702</f>
        <v>0</v>
      </c>
      <c r="C8" s="33" t="s">
        <v>1759</v>
      </c>
      <c r="D8" s="33" t="s">
        <v>1760</v>
      </c>
      <c r="E8" s="33" t="s">
        <v>1719</v>
      </c>
      <c r="F8" s="62">
        <f>R20100561</f>
        <v>0</v>
      </c>
      <c r="G8" s="33" t="s">
        <v>1761</v>
      </c>
      <c r="H8" s="33" t="s">
        <v>1768</v>
      </c>
      <c r="I8" s="33" t="s">
        <v>1769</v>
      </c>
    </row>
    <row r="9" spans="1:9" ht="12.75">
      <c r="A9" s="33" t="s">
        <v>1321</v>
      </c>
      <c r="B9" s="62">
        <f>R19930301</f>
        <v>0</v>
      </c>
      <c r="C9" s="33" t="s">
        <v>1761</v>
      </c>
      <c r="D9" s="33" t="s">
        <v>1760</v>
      </c>
      <c r="E9" s="33" t="s">
        <v>1719</v>
      </c>
      <c r="F9" s="62">
        <f>R20100162</f>
        <v>0</v>
      </c>
      <c r="G9" s="33" t="s">
        <v>1759</v>
      </c>
      <c r="H9" s="33" t="s">
        <v>1770</v>
      </c>
      <c r="I9" s="33" t="s">
        <v>1771</v>
      </c>
    </row>
    <row r="10" spans="1:9" ht="12.75">
      <c r="A10" s="33" t="s">
        <v>1321</v>
      </c>
      <c r="B10" s="62">
        <f>R19930302</f>
        <v>0</v>
      </c>
      <c r="C10" s="33" t="s">
        <v>1759</v>
      </c>
      <c r="D10" s="33" t="s">
        <v>1760</v>
      </c>
      <c r="E10" s="33" t="s">
        <v>1719</v>
      </c>
      <c r="F10" s="62">
        <f>R20100161</f>
        <v>0</v>
      </c>
      <c r="G10" s="33" t="s">
        <v>1761</v>
      </c>
      <c r="H10" s="33" t="s">
        <v>1770</v>
      </c>
      <c r="I10" s="33" t="s">
        <v>1771</v>
      </c>
    </row>
    <row r="11" spans="1:9" ht="12.75">
      <c r="A11" s="33" t="s">
        <v>1321</v>
      </c>
      <c r="B11" s="62">
        <f>R19940102</f>
        <v>0</v>
      </c>
      <c r="C11" s="33" t="s">
        <v>1759</v>
      </c>
      <c r="D11" s="33" t="s">
        <v>1772</v>
      </c>
      <c r="E11" s="33" t="s">
        <v>1275</v>
      </c>
      <c r="F11" s="62">
        <f>R10100411+R10100531</f>
        <v>0</v>
      </c>
      <c r="G11" s="33" t="s">
        <v>1761</v>
      </c>
      <c r="H11" s="33" t="s">
        <v>1773</v>
      </c>
      <c r="I11" s="33" t="s">
        <v>1774</v>
      </c>
    </row>
    <row r="12" spans="1:9" ht="12.75">
      <c r="A12" s="33" t="s">
        <v>1321</v>
      </c>
      <c r="B12" s="62">
        <f>R19940101</f>
        <v>0</v>
      </c>
      <c r="C12" s="33" t="s">
        <v>1761</v>
      </c>
      <c r="D12" s="33" t="s">
        <v>1772</v>
      </c>
      <c r="E12" s="33" t="s">
        <v>1275</v>
      </c>
      <c r="F12" s="62">
        <f>R10100412+R10100532</f>
        <v>0</v>
      </c>
      <c r="G12" s="33" t="s">
        <v>1759</v>
      </c>
      <c r="H12" s="33" t="s">
        <v>1773</v>
      </c>
      <c r="I12" s="33" t="s">
        <v>1774</v>
      </c>
    </row>
    <row r="13" spans="1:9" ht="12.75">
      <c r="A13" s="33" t="s">
        <v>1321</v>
      </c>
      <c r="B13" s="62">
        <f>R19940302</f>
        <v>0</v>
      </c>
      <c r="C13" s="33" t="s">
        <v>1759</v>
      </c>
      <c r="D13" s="33" t="s">
        <v>1772</v>
      </c>
      <c r="E13" s="33" t="s">
        <v>1275</v>
      </c>
      <c r="F13" s="62">
        <f>R10101011</f>
        <v>0</v>
      </c>
      <c r="G13" s="33" t="s">
        <v>1761</v>
      </c>
      <c r="H13" s="33" t="s">
        <v>1775</v>
      </c>
      <c r="I13" s="33" t="s">
        <v>1776</v>
      </c>
    </row>
    <row r="14" spans="1:9" ht="12.75">
      <c r="A14" s="33" t="s">
        <v>1321</v>
      </c>
      <c r="B14" s="62">
        <f>R19940301</f>
        <v>0</v>
      </c>
      <c r="C14" s="33" t="s">
        <v>1761</v>
      </c>
      <c r="D14" s="33" t="s">
        <v>1772</v>
      </c>
      <c r="E14" s="33" t="s">
        <v>1275</v>
      </c>
      <c r="F14" s="62">
        <f>R10101012</f>
        <v>0</v>
      </c>
      <c r="G14" s="33" t="s">
        <v>1759</v>
      </c>
      <c r="H14" s="33" t="s">
        <v>1775</v>
      </c>
      <c r="I14" s="33" t="s">
        <v>1776</v>
      </c>
    </row>
    <row r="15" spans="1:9" ht="12.75">
      <c r="A15" s="33" t="s">
        <v>1321</v>
      </c>
      <c r="B15" s="62">
        <f>R19940402</f>
        <v>0</v>
      </c>
      <c r="C15" s="33" t="s">
        <v>1759</v>
      </c>
      <c r="D15" s="33" t="s">
        <v>1772</v>
      </c>
      <c r="E15" s="33" t="s">
        <v>1275</v>
      </c>
      <c r="F15" s="62">
        <f>R10101031+R10101231</f>
        <v>0</v>
      </c>
      <c r="G15" s="33" t="s">
        <v>1761</v>
      </c>
      <c r="H15" s="33" t="s">
        <v>1777</v>
      </c>
      <c r="I15" s="33" t="s">
        <v>1778</v>
      </c>
    </row>
    <row r="16" spans="1:9" ht="12.75">
      <c r="A16" s="33" t="s">
        <v>1321</v>
      </c>
      <c r="B16" s="62">
        <f>R19940401</f>
        <v>0</v>
      </c>
      <c r="C16" s="33" t="s">
        <v>1761</v>
      </c>
      <c r="D16" s="33" t="s">
        <v>1772</v>
      </c>
      <c r="E16" s="33" t="s">
        <v>1275</v>
      </c>
      <c r="F16" s="62">
        <f>R10101032+R10101232</f>
        <v>0</v>
      </c>
      <c r="G16" s="33" t="s">
        <v>1759</v>
      </c>
      <c r="H16" s="33" t="s">
        <v>1777</v>
      </c>
      <c r="I16" s="33" t="s">
        <v>1778</v>
      </c>
    </row>
    <row r="17" spans="1:9" ht="12.75">
      <c r="A17" s="33" t="s">
        <v>1321</v>
      </c>
      <c r="B17" s="62">
        <f>R19940552</f>
        <v>0</v>
      </c>
      <c r="C17" s="33" t="s">
        <v>1759</v>
      </c>
      <c r="D17" s="33" t="s">
        <v>1772</v>
      </c>
      <c r="E17" s="33" t="s">
        <v>1275</v>
      </c>
      <c r="F17" s="62">
        <f>R10101321</f>
        <v>0</v>
      </c>
      <c r="G17" s="33" t="s">
        <v>1761</v>
      </c>
      <c r="H17" s="33" t="s">
        <v>1779</v>
      </c>
      <c r="I17" s="33" t="s">
        <v>1780</v>
      </c>
    </row>
    <row r="18" spans="1:9" ht="12.75">
      <c r="A18" s="33" t="s">
        <v>1321</v>
      </c>
      <c r="B18" s="62">
        <f>R19940551</f>
        <v>0</v>
      </c>
      <c r="C18" s="33" t="s">
        <v>1761</v>
      </c>
      <c r="D18" s="33" t="s">
        <v>1772</v>
      </c>
      <c r="E18" s="33" t="s">
        <v>1275</v>
      </c>
      <c r="F18" s="62">
        <f>R10101322</f>
        <v>0</v>
      </c>
      <c r="G18" s="33" t="s">
        <v>1759</v>
      </c>
      <c r="H18" s="33" t="s">
        <v>1779</v>
      </c>
      <c r="I18" s="33" t="s">
        <v>1780</v>
      </c>
    </row>
    <row r="19" spans="1:9" ht="12.75">
      <c r="A19" s="33" t="s">
        <v>1321</v>
      </c>
      <c r="B19" s="62">
        <f>R19947001</f>
        <v>0</v>
      </c>
      <c r="C19" s="33" t="s">
        <v>1761</v>
      </c>
      <c r="D19" s="33" t="s">
        <v>1772</v>
      </c>
      <c r="E19" s="33" t="s">
        <v>1719</v>
      </c>
      <c r="F19" s="62">
        <f>R20100092</f>
        <v>0</v>
      </c>
      <c r="G19" s="33" t="s">
        <v>1759</v>
      </c>
      <c r="H19" s="33" t="s">
        <v>1781</v>
      </c>
      <c r="I19" s="33" t="s">
        <v>1765</v>
      </c>
    </row>
    <row r="20" spans="1:9" ht="12.75">
      <c r="A20" s="33" t="s">
        <v>1321</v>
      </c>
      <c r="B20" s="62">
        <f>R19947002</f>
        <v>0</v>
      </c>
      <c r="C20" s="33" t="s">
        <v>1759</v>
      </c>
      <c r="D20" s="33" t="s">
        <v>1772</v>
      </c>
      <c r="E20" s="33" t="s">
        <v>1719</v>
      </c>
      <c r="F20" s="62">
        <f>R20100091</f>
        <v>0</v>
      </c>
      <c r="G20" s="33" t="s">
        <v>1761</v>
      </c>
      <c r="H20" s="33" t="s">
        <v>1781</v>
      </c>
      <c r="I20" s="33" t="s">
        <v>1765</v>
      </c>
    </row>
    <row r="21" spans="1:9" ht="12.75">
      <c r="A21" s="33" t="s">
        <v>1719</v>
      </c>
      <c r="B21" s="62">
        <f>R20100611</f>
        <v>0</v>
      </c>
      <c r="C21" s="33" t="s">
        <v>1761</v>
      </c>
      <c r="D21" s="33" t="s">
        <v>1760</v>
      </c>
      <c r="E21" s="33" t="s">
        <v>1275</v>
      </c>
      <c r="F21" s="62">
        <f>R10101001</f>
        <v>0</v>
      </c>
      <c r="G21" s="33" t="s">
        <v>1761</v>
      </c>
      <c r="H21" s="33" t="s">
        <v>1782</v>
      </c>
      <c r="I21" s="33" t="s">
        <v>1783</v>
      </c>
    </row>
    <row r="22" spans="1:9" ht="12.75">
      <c r="A22" s="33" t="s">
        <v>1719</v>
      </c>
      <c r="B22" s="62">
        <f>R20100612</f>
        <v>0</v>
      </c>
      <c r="C22" s="33" t="s">
        <v>1759</v>
      </c>
      <c r="D22" s="33" t="s">
        <v>1760</v>
      </c>
      <c r="E22" s="33" t="s">
        <v>1275</v>
      </c>
      <c r="F22" s="62">
        <f>R10101002</f>
        <v>0</v>
      </c>
      <c r="G22" s="33" t="s">
        <v>1759</v>
      </c>
      <c r="H22" s="33" t="s">
        <v>1782</v>
      </c>
      <c r="I22" s="33" t="s">
        <v>1783</v>
      </c>
    </row>
    <row r="23" spans="1:9" ht="12.75">
      <c r="A23" s="33" t="s">
        <v>1321</v>
      </c>
      <c r="B23" s="62">
        <f>R19920011</f>
        <v>0</v>
      </c>
      <c r="C23" s="33" t="s">
        <v>1761</v>
      </c>
      <c r="D23" s="33" t="s">
        <v>1760</v>
      </c>
      <c r="E23" s="33" t="s">
        <v>1719</v>
      </c>
      <c r="F23" s="62">
        <f>R20100022+R20100292</f>
        <v>0</v>
      </c>
      <c r="G23" s="33" t="s">
        <v>1759</v>
      </c>
      <c r="H23" s="33" t="s">
        <v>1784</v>
      </c>
      <c r="I23" s="33" t="s">
        <v>1785</v>
      </c>
    </row>
    <row r="24" spans="1:9" ht="12.75">
      <c r="A24" s="33" t="s">
        <v>1321</v>
      </c>
      <c r="B24" s="62">
        <f>R19920012</f>
        <v>0</v>
      </c>
      <c r="C24" s="33" t="s">
        <v>1759</v>
      </c>
      <c r="D24" s="33" t="s">
        <v>1760</v>
      </c>
      <c r="E24" s="33" t="s">
        <v>1719</v>
      </c>
      <c r="F24" s="62">
        <f>R20100021+R20100291</f>
        <v>0</v>
      </c>
      <c r="G24" s="33" t="s">
        <v>1761</v>
      </c>
      <c r="H24" s="33" t="s">
        <v>1784</v>
      </c>
      <c r="I24" s="33" t="s">
        <v>1785</v>
      </c>
    </row>
    <row r="25" spans="1:9" ht="12.75">
      <c r="A25" s="33" t="s">
        <v>1321</v>
      </c>
      <c r="B25" s="62">
        <f>R19920401</f>
        <v>0</v>
      </c>
      <c r="C25" s="33" t="s">
        <v>1761</v>
      </c>
      <c r="D25" s="33" t="s">
        <v>1760</v>
      </c>
      <c r="E25" s="33" t="s">
        <v>1719</v>
      </c>
      <c r="F25" s="62">
        <f>R20100042+R20100052</f>
        <v>0</v>
      </c>
      <c r="G25" s="33" t="s">
        <v>1759</v>
      </c>
      <c r="H25" s="33" t="s">
        <v>1762</v>
      </c>
      <c r="I25" s="33" t="s">
        <v>1763</v>
      </c>
    </row>
    <row r="26" spans="2:6" ht="12.75">
      <c r="B26" s="62"/>
      <c r="F26" s="62"/>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árok6"/>
  <dimension ref="A1:K274"/>
  <sheetViews>
    <sheetView showFormulas="1" zoomScalePageLayoutView="0" workbookViewId="0" topLeftCell="A1">
      <selection activeCell="A1" sqref="A1"/>
    </sheetView>
  </sheetViews>
  <sheetFormatPr defaultColWidth="9.00390625" defaultRowHeight="12.75"/>
  <cols>
    <col min="1" max="1" width="10.00390625" style="35" bestFit="1" customWidth="1"/>
    <col min="2" max="2" width="7.25390625" style="35" bestFit="1" customWidth="1"/>
    <col min="3" max="3" width="7.375" style="35" bestFit="1" customWidth="1"/>
    <col min="4" max="4" width="6.00390625" style="33" bestFit="1" customWidth="1"/>
    <col min="5" max="5" width="4.375" style="33" bestFit="1" customWidth="1"/>
    <col min="6" max="6" width="7.75390625" style="33" bestFit="1" customWidth="1"/>
    <col min="7" max="7" width="7.875" style="33" bestFit="1" customWidth="1"/>
    <col min="8" max="8" width="11.375" style="33" bestFit="1" customWidth="1"/>
    <col min="9" max="9" width="227.375" style="33" bestFit="1" customWidth="1"/>
    <col min="10" max="10" width="123.25390625" style="33" bestFit="1" customWidth="1"/>
    <col min="11" max="11" width="16.75390625" style="33" bestFit="1" customWidth="1"/>
  </cols>
  <sheetData>
    <row r="1" spans="1:11" ht="12.75">
      <c r="A1" s="36" t="s">
        <v>1263</v>
      </c>
      <c r="B1" s="36" t="s">
        <v>1264</v>
      </c>
      <c r="C1" s="36" t="s">
        <v>1265</v>
      </c>
      <c r="D1" s="34" t="s">
        <v>1266</v>
      </c>
      <c r="E1" s="34" t="s">
        <v>1267</v>
      </c>
      <c r="F1" s="34" t="s">
        <v>1268</v>
      </c>
      <c r="G1" s="34" t="s">
        <v>1269</v>
      </c>
      <c r="H1" s="34" t="s">
        <v>1270</v>
      </c>
      <c r="I1" s="34" t="s">
        <v>1271</v>
      </c>
      <c r="J1" s="34" t="s">
        <v>1272</v>
      </c>
      <c r="K1" s="34" t="s">
        <v>1273</v>
      </c>
    </row>
    <row r="2" spans="1:11" ht="12.75">
      <c r="A2" s="35">
        <v>2</v>
      </c>
      <c r="B2" s="35">
        <v>1</v>
      </c>
      <c r="C2" s="35">
        <v>2</v>
      </c>
      <c r="D2" s="33" t="s">
        <v>1274</v>
      </c>
      <c r="E2" s="33" t="s">
        <v>1275</v>
      </c>
      <c r="F2" s="33" t="s">
        <v>196</v>
      </c>
      <c r="G2" s="33" t="s">
        <v>1129</v>
      </c>
      <c r="H2" s="62">
        <f>R10100011</f>
        <v>0</v>
      </c>
      <c r="I2" s="62">
        <f>(R10100021+R10100331+R10100741)</f>
        <v>0</v>
      </c>
      <c r="J2" s="33" t="s">
        <v>1276</v>
      </c>
      <c r="K2" s="33" t="s">
        <v>1277</v>
      </c>
    </row>
    <row r="3" spans="1:11" ht="12.75">
      <c r="A3" s="35">
        <v>2</v>
      </c>
      <c r="B3" s="35">
        <v>1</v>
      </c>
      <c r="C3" s="35">
        <v>2</v>
      </c>
      <c r="D3" s="33" t="s">
        <v>1274</v>
      </c>
      <c r="E3" s="33" t="s">
        <v>1275</v>
      </c>
      <c r="F3" s="33" t="s">
        <v>196</v>
      </c>
      <c r="G3" s="33" t="s">
        <v>1129</v>
      </c>
      <c r="H3" s="62">
        <f>R10100012</f>
        <v>0</v>
      </c>
      <c r="I3" s="62">
        <f>(R10100022+R10100332+R10100742)</f>
        <v>0</v>
      </c>
      <c r="J3" s="33" t="s">
        <v>1278</v>
      </c>
      <c r="K3" s="33" t="s">
        <v>1279</v>
      </c>
    </row>
    <row r="4" spans="1:11" ht="12.75">
      <c r="A4" s="35">
        <v>2</v>
      </c>
      <c r="B4" s="35">
        <v>1</v>
      </c>
      <c r="C4" s="35">
        <v>2</v>
      </c>
      <c r="D4" s="33" t="s">
        <v>1274</v>
      </c>
      <c r="E4" s="33" t="s">
        <v>1275</v>
      </c>
      <c r="F4" s="33" t="s">
        <v>198</v>
      </c>
      <c r="G4" s="33" t="s">
        <v>234</v>
      </c>
      <c r="H4" s="62">
        <f>R10100021</f>
        <v>0</v>
      </c>
      <c r="I4" s="62">
        <f>(R10100031+R10100111+R10100211)</f>
        <v>0</v>
      </c>
      <c r="J4" s="33" t="s">
        <v>1280</v>
      </c>
      <c r="K4" s="33" t="s">
        <v>1281</v>
      </c>
    </row>
    <row r="5" spans="1:11" ht="12.75">
      <c r="A5" s="35">
        <v>2</v>
      </c>
      <c r="B5" s="35">
        <v>1</v>
      </c>
      <c r="C5" s="35">
        <v>2</v>
      </c>
      <c r="D5" s="33" t="s">
        <v>1274</v>
      </c>
      <c r="E5" s="33" t="s">
        <v>1275</v>
      </c>
      <c r="F5" s="33" t="s">
        <v>198</v>
      </c>
      <c r="G5" s="33" t="s">
        <v>234</v>
      </c>
      <c r="H5" s="62">
        <f>R10100022</f>
        <v>0</v>
      </c>
      <c r="I5" s="62">
        <f>(R10100032+R10100112+R10100212)</f>
        <v>0</v>
      </c>
      <c r="J5" s="33" t="s">
        <v>1282</v>
      </c>
      <c r="K5" s="33" t="s">
        <v>1283</v>
      </c>
    </row>
    <row r="6" spans="1:11" ht="12.75">
      <c r="A6" s="35">
        <v>2</v>
      </c>
      <c r="B6" s="35">
        <v>1</v>
      </c>
      <c r="C6" s="35">
        <v>2</v>
      </c>
      <c r="D6" s="33" t="s">
        <v>1274</v>
      </c>
      <c r="E6" s="33" t="s">
        <v>1275</v>
      </c>
      <c r="F6" s="33" t="s">
        <v>260</v>
      </c>
      <c r="G6" s="33" t="s">
        <v>1123</v>
      </c>
      <c r="H6" s="62">
        <f>R10100331</f>
        <v>0</v>
      </c>
      <c r="I6" s="62">
        <f>(R10100341+R10100411+R10100531+R10100661+R10100711)</f>
        <v>0</v>
      </c>
      <c r="J6" s="33" t="s">
        <v>1284</v>
      </c>
      <c r="K6" s="33" t="s">
        <v>1285</v>
      </c>
    </row>
    <row r="7" spans="1:11" ht="12.75">
      <c r="A7" s="35">
        <v>2</v>
      </c>
      <c r="B7" s="35">
        <v>1</v>
      </c>
      <c r="C7" s="35">
        <v>2</v>
      </c>
      <c r="D7" s="33" t="s">
        <v>1274</v>
      </c>
      <c r="E7" s="33" t="s">
        <v>1275</v>
      </c>
      <c r="F7" s="33" t="s">
        <v>260</v>
      </c>
      <c r="G7" s="33" t="s">
        <v>1123</v>
      </c>
      <c r="H7" s="62">
        <f>R10100332</f>
        <v>0</v>
      </c>
      <c r="I7" s="62">
        <f>(R10100342+R10100412+R10100532+R10100662+R10100712)</f>
        <v>0</v>
      </c>
      <c r="J7" s="33" t="s">
        <v>1286</v>
      </c>
      <c r="K7" s="33" t="s">
        <v>1287</v>
      </c>
    </row>
    <row r="8" spans="1:11" ht="12.75">
      <c r="A8" s="35">
        <v>2</v>
      </c>
      <c r="B8" s="35">
        <v>1</v>
      </c>
      <c r="C8" s="35">
        <v>2</v>
      </c>
      <c r="D8" s="33" t="s">
        <v>1274</v>
      </c>
      <c r="E8" s="33" t="s">
        <v>1275</v>
      </c>
      <c r="F8" s="33" t="s">
        <v>276</v>
      </c>
      <c r="G8" s="33" t="s">
        <v>296</v>
      </c>
      <c r="H8" s="62">
        <f>R10100411</f>
        <v>0</v>
      </c>
      <c r="I8" s="62">
        <f>(R10100421+R10100461+R10100471+R10100481+R10100491+R10100501+R10100511+R10100521)</f>
        <v>0</v>
      </c>
      <c r="J8" s="33" t="s">
        <v>1288</v>
      </c>
      <c r="K8" s="33" t="s">
        <v>1289</v>
      </c>
    </row>
    <row r="9" spans="1:11" ht="12.75">
      <c r="A9" s="35">
        <v>2</v>
      </c>
      <c r="B9" s="35">
        <v>1</v>
      </c>
      <c r="C9" s="35">
        <v>2</v>
      </c>
      <c r="D9" s="33" t="s">
        <v>1274</v>
      </c>
      <c r="E9" s="33" t="s">
        <v>1275</v>
      </c>
      <c r="F9" s="33" t="s">
        <v>276</v>
      </c>
      <c r="G9" s="33" t="s">
        <v>296</v>
      </c>
      <c r="H9" s="62">
        <f>R10100412</f>
        <v>0</v>
      </c>
      <c r="I9" s="62">
        <f>(R10100422+R10100462+R10100472+R10100482+R10100492+R10100502+R10100512+R10100522)</f>
        <v>0</v>
      </c>
      <c r="J9" s="33" t="s">
        <v>1290</v>
      </c>
      <c r="K9" s="33" t="s">
        <v>1291</v>
      </c>
    </row>
    <row r="10" spans="1:11" ht="12.75">
      <c r="A10" s="35">
        <v>2</v>
      </c>
      <c r="B10" s="35">
        <v>1</v>
      </c>
      <c r="C10" s="35">
        <v>2</v>
      </c>
      <c r="D10" s="33" t="s">
        <v>1274</v>
      </c>
      <c r="E10" s="33" t="s">
        <v>1275</v>
      </c>
      <c r="F10" s="33" t="s">
        <v>300</v>
      </c>
      <c r="G10" s="33" t="s">
        <v>1111</v>
      </c>
      <c r="H10" s="62">
        <f>R10100531</f>
        <v>0</v>
      </c>
      <c r="I10" s="62">
        <f>(R10100541+R10100581+R10100591+R10100601+R10100611+R10100621+R10100631+R10100641+R10100651)</f>
        <v>0</v>
      </c>
      <c r="J10" s="33" t="s">
        <v>1292</v>
      </c>
      <c r="K10" s="33" t="s">
        <v>1293</v>
      </c>
    </row>
    <row r="11" spans="1:11" ht="12.75">
      <c r="A11" s="35">
        <v>2</v>
      </c>
      <c r="B11" s="35">
        <v>1</v>
      </c>
      <c r="C11" s="35">
        <v>2</v>
      </c>
      <c r="D11" s="33" t="s">
        <v>1274</v>
      </c>
      <c r="E11" s="33" t="s">
        <v>1275</v>
      </c>
      <c r="F11" s="33" t="s">
        <v>300</v>
      </c>
      <c r="G11" s="33" t="s">
        <v>1111</v>
      </c>
      <c r="H11" s="62">
        <f>R10100532</f>
        <v>0</v>
      </c>
      <c r="I11" s="62">
        <f>(R10100542+R10100582+R10100592+R10100602+R10100612+R10100622+R10100632+R10100642+R10100652)</f>
        <v>0</v>
      </c>
      <c r="J11" s="33" t="s">
        <v>1294</v>
      </c>
      <c r="K11" s="33" t="s">
        <v>1295</v>
      </c>
    </row>
    <row r="12" spans="1:11" ht="12.75">
      <c r="A12" s="35">
        <v>2</v>
      </c>
      <c r="B12" s="35">
        <v>1</v>
      </c>
      <c r="C12" s="35">
        <v>2</v>
      </c>
      <c r="D12" s="33" t="s">
        <v>1274</v>
      </c>
      <c r="E12" s="33" t="s">
        <v>1275</v>
      </c>
      <c r="F12" s="33" t="s">
        <v>1141</v>
      </c>
      <c r="G12" s="33" t="s">
        <v>1254</v>
      </c>
      <c r="H12" s="62">
        <f>R10100791</f>
        <v>0</v>
      </c>
      <c r="I12" s="62">
        <f>(R10100801+R10101011+R10101411)</f>
        <v>0</v>
      </c>
      <c r="J12" s="33" t="s">
        <v>1296</v>
      </c>
      <c r="K12" s="33" t="s">
        <v>1297</v>
      </c>
    </row>
    <row r="13" spans="1:11" ht="12.75">
      <c r="A13" s="35">
        <v>2</v>
      </c>
      <c r="B13" s="35">
        <v>1</v>
      </c>
      <c r="C13" s="35">
        <v>2</v>
      </c>
      <c r="D13" s="33" t="s">
        <v>1274</v>
      </c>
      <c r="E13" s="33" t="s">
        <v>1275</v>
      </c>
      <c r="F13" s="33" t="s">
        <v>1141</v>
      </c>
      <c r="G13" s="33" t="s">
        <v>1254</v>
      </c>
      <c r="H13" s="62">
        <f>R10100792</f>
        <v>0</v>
      </c>
      <c r="I13" s="62">
        <f>(R10100802+R10101012+R10101412)</f>
        <v>0</v>
      </c>
      <c r="J13" s="33" t="s">
        <v>1298</v>
      </c>
      <c r="K13" s="33" t="s">
        <v>1299</v>
      </c>
    </row>
    <row r="14" spans="1:11" ht="12.75">
      <c r="A14" s="35">
        <v>2</v>
      </c>
      <c r="B14" s="35">
        <v>1</v>
      </c>
      <c r="C14" s="35">
        <v>2</v>
      </c>
      <c r="D14" s="33" t="s">
        <v>1274</v>
      </c>
      <c r="E14" s="33" t="s">
        <v>1275</v>
      </c>
      <c r="F14" s="33" t="s">
        <v>1143</v>
      </c>
      <c r="G14" s="33" t="s">
        <v>1181</v>
      </c>
      <c r="H14" s="62">
        <f>R10100801</f>
        <v>0</v>
      </c>
      <c r="I14" s="62">
        <f>(R10100811+R10100851+R10100861+R10100871+R10100901+R10100931+R10100971+R10101001)</f>
        <v>0</v>
      </c>
      <c r="J14" s="33" t="s">
        <v>1300</v>
      </c>
      <c r="K14" s="33" t="s">
        <v>1301</v>
      </c>
    </row>
    <row r="15" spans="1:11" ht="12.75">
      <c r="A15" s="35">
        <v>2</v>
      </c>
      <c r="B15" s="35">
        <v>1</v>
      </c>
      <c r="C15" s="35">
        <v>2</v>
      </c>
      <c r="D15" s="33" t="s">
        <v>1274</v>
      </c>
      <c r="E15" s="33" t="s">
        <v>1275</v>
      </c>
      <c r="F15" s="33" t="s">
        <v>1143</v>
      </c>
      <c r="G15" s="33" t="s">
        <v>1181</v>
      </c>
      <c r="H15" s="62">
        <f>R10100802</f>
        <v>0</v>
      </c>
      <c r="I15" s="62">
        <f>(R10100812+R10100852+R10100862+R10100872+R10100902+R10100932+R10100972+R10101002)</f>
        <v>0</v>
      </c>
      <c r="J15" s="33" t="s">
        <v>1302</v>
      </c>
      <c r="K15" s="33" t="s">
        <v>1303</v>
      </c>
    </row>
    <row r="16" spans="1:11" ht="12.75">
      <c r="A16" s="35">
        <v>2</v>
      </c>
      <c r="B16" s="35">
        <v>1</v>
      </c>
      <c r="C16" s="35">
        <v>2</v>
      </c>
      <c r="D16" s="33" t="s">
        <v>1274</v>
      </c>
      <c r="E16" s="33" t="s">
        <v>1275</v>
      </c>
      <c r="F16" s="33" t="s">
        <v>194</v>
      </c>
      <c r="G16" s="33" t="s">
        <v>1254</v>
      </c>
      <c r="H16" s="62">
        <f>R10101001</f>
        <v>0</v>
      </c>
      <c r="I16" s="62">
        <f>(R10100011)-(R10100811)-(R10100851)-(R10100861)-(R10100871)-(R10100901)-(R10100931)-(R10100971)-(R10101011)-(R10101411)</f>
        <v>0</v>
      </c>
      <c r="J16" s="33" t="s">
        <v>1304</v>
      </c>
      <c r="K16" s="33" t="s">
        <v>1305</v>
      </c>
    </row>
    <row r="17" spans="1:11" ht="12.75">
      <c r="A17" s="35">
        <v>2</v>
      </c>
      <c r="B17" s="35">
        <v>1</v>
      </c>
      <c r="C17" s="35">
        <v>2</v>
      </c>
      <c r="D17" s="33" t="s">
        <v>1274</v>
      </c>
      <c r="E17" s="33" t="s">
        <v>1275</v>
      </c>
      <c r="F17" s="33" t="s">
        <v>194</v>
      </c>
      <c r="G17" s="33" t="s">
        <v>1254</v>
      </c>
      <c r="H17" s="62">
        <f>R10101002</f>
        <v>0</v>
      </c>
      <c r="I17" s="62">
        <f>(R10100012)-(R10100812)-(R10100852)-(R10100862)-(R10100872)-(R10100902)-(R10100932)-(R10100972)-(R10101012)-(R10101412)</f>
        <v>0</v>
      </c>
      <c r="J17" s="33" t="s">
        <v>1306</v>
      </c>
      <c r="K17" s="33" t="s">
        <v>1307</v>
      </c>
    </row>
    <row r="18" spans="1:11" ht="12.75">
      <c r="A18" s="35">
        <v>2</v>
      </c>
      <c r="B18" s="35">
        <v>1</v>
      </c>
      <c r="C18" s="35">
        <v>2</v>
      </c>
      <c r="D18" s="33" t="s">
        <v>1274</v>
      </c>
      <c r="E18" s="33" t="s">
        <v>1275</v>
      </c>
      <c r="F18" s="33" t="s">
        <v>1185</v>
      </c>
      <c r="G18" s="33" t="s">
        <v>1253</v>
      </c>
      <c r="H18" s="62">
        <f>R10101011</f>
        <v>0</v>
      </c>
      <c r="I18" s="62">
        <f>(R10101021+R10101181+R10101211+R10101221+R10101361+R10101391+R10101401)</f>
        <v>0</v>
      </c>
      <c r="J18" s="33" t="s">
        <v>1308</v>
      </c>
      <c r="K18" s="33" t="s">
        <v>1309</v>
      </c>
    </row>
    <row r="19" spans="1:11" ht="12.75">
      <c r="A19" s="35">
        <v>2</v>
      </c>
      <c r="B19" s="35">
        <v>1</v>
      </c>
      <c r="C19" s="35">
        <v>2</v>
      </c>
      <c r="D19" s="33" t="s">
        <v>1274</v>
      </c>
      <c r="E19" s="33" t="s">
        <v>1275</v>
      </c>
      <c r="F19" s="33" t="s">
        <v>1185</v>
      </c>
      <c r="G19" s="33" t="s">
        <v>1253</v>
      </c>
      <c r="H19" s="62">
        <f>R10101012</f>
        <v>0</v>
      </c>
      <c r="I19" s="62">
        <f>(R10101022+R10101182+R10101212+R10101222+R10101362+R10101392+R10101402)</f>
        <v>0</v>
      </c>
      <c r="J19" s="33" t="s">
        <v>1310</v>
      </c>
      <c r="K19" s="33" t="s">
        <v>1311</v>
      </c>
    </row>
    <row r="20" spans="1:11" ht="12.75">
      <c r="A20" s="35">
        <v>2</v>
      </c>
      <c r="B20" s="35">
        <v>1</v>
      </c>
      <c r="C20" s="35">
        <v>2</v>
      </c>
      <c r="D20" s="33" t="s">
        <v>1274</v>
      </c>
      <c r="E20" s="33" t="s">
        <v>1275</v>
      </c>
      <c r="F20" s="33" t="s">
        <v>1187</v>
      </c>
      <c r="G20" s="33" t="s">
        <v>1214</v>
      </c>
      <c r="H20" s="62">
        <f>R10101021</f>
        <v>0</v>
      </c>
      <c r="I20" s="62">
        <f>(R10101031+R10101071+R10101081+R10101091+R10101101+R10101111+R10101121+R10101131+R10101141+R10101151+R10101161+R10101171)</f>
        <v>0</v>
      </c>
      <c r="J20" s="33" t="s">
        <v>1312</v>
      </c>
      <c r="K20" s="33" t="s">
        <v>1313</v>
      </c>
    </row>
    <row r="21" spans="1:11" ht="12.75">
      <c r="A21" s="35">
        <v>2</v>
      </c>
      <c r="B21" s="35">
        <v>1</v>
      </c>
      <c r="C21" s="35">
        <v>2</v>
      </c>
      <c r="D21" s="33" t="s">
        <v>1274</v>
      </c>
      <c r="E21" s="33" t="s">
        <v>1275</v>
      </c>
      <c r="F21" s="33" t="s">
        <v>1187</v>
      </c>
      <c r="G21" s="33" t="s">
        <v>1214</v>
      </c>
      <c r="H21" s="62">
        <f>R10101022</f>
        <v>0</v>
      </c>
      <c r="I21" s="62">
        <f>(R10101032+R10101072+R10101082+R10101092+R10101102+R10101112+R10101122+R10101132+R10101142+R10101152+R10101162+R10101172)</f>
        <v>0</v>
      </c>
      <c r="J21" s="33" t="s">
        <v>1314</v>
      </c>
      <c r="K21" s="33" t="s">
        <v>1315</v>
      </c>
    </row>
    <row r="22" spans="1:11" ht="12.75">
      <c r="A22" s="35">
        <v>2</v>
      </c>
      <c r="B22" s="35">
        <v>1</v>
      </c>
      <c r="C22" s="35">
        <v>2</v>
      </c>
      <c r="D22" s="33" t="s">
        <v>1274</v>
      </c>
      <c r="E22" s="33" t="s">
        <v>1275</v>
      </c>
      <c r="F22" s="33" t="s">
        <v>1226</v>
      </c>
      <c r="G22" s="33" t="s">
        <v>1245</v>
      </c>
      <c r="H22" s="62">
        <f>R10101221</f>
        <v>0</v>
      </c>
      <c r="I22" s="62">
        <f>(R10101231+R10101271+R10101281+R10101291+R10101301+R10101311+R10101321+R10101331+R10101341+R10101351)</f>
        <v>0</v>
      </c>
      <c r="J22" s="33" t="s">
        <v>1316</v>
      </c>
      <c r="K22" s="33" t="s">
        <v>1317</v>
      </c>
    </row>
    <row r="23" spans="1:11" ht="12.75">
      <c r="A23" s="35">
        <v>2</v>
      </c>
      <c r="B23" s="35">
        <v>1</v>
      </c>
      <c r="C23" s="35">
        <v>2</v>
      </c>
      <c r="D23" s="33" t="s">
        <v>1274</v>
      </c>
      <c r="E23" s="33" t="s">
        <v>1275</v>
      </c>
      <c r="F23" s="33" t="s">
        <v>1226</v>
      </c>
      <c r="G23" s="33" t="s">
        <v>1245</v>
      </c>
      <c r="H23" s="62">
        <f>R10101222</f>
        <v>0</v>
      </c>
      <c r="I23" s="62">
        <f>(R10101232+R10101272+R10101282+R10101292+R10101302+R10101312+R10101322+R10101332+R10101342+R10101352)</f>
        <v>0</v>
      </c>
      <c r="J23" s="33" t="s">
        <v>1318</v>
      </c>
      <c r="K23" s="33" t="s">
        <v>1319</v>
      </c>
    </row>
    <row r="24" spans="1:11" ht="12.75">
      <c r="A24" s="35">
        <v>3</v>
      </c>
      <c r="B24" s="35">
        <v>1</v>
      </c>
      <c r="C24" s="35">
        <v>2</v>
      </c>
      <c r="D24" s="33" t="s">
        <v>1320</v>
      </c>
      <c r="E24" s="33" t="s">
        <v>1321</v>
      </c>
      <c r="F24" s="33" t="s">
        <v>322</v>
      </c>
      <c r="G24" s="33" t="s">
        <v>322</v>
      </c>
      <c r="H24" s="62">
        <f>R19920011</f>
        <v>0</v>
      </c>
      <c r="I24" s="62">
        <f>R19920401</f>
        <v>0</v>
      </c>
      <c r="J24" s="33" t="s">
        <v>1322</v>
      </c>
      <c r="K24" s="33" t="s">
        <v>1323</v>
      </c>
    </row>
    <row r="25" spans="1:11" ht="12.75">
      <c r="A25" s="35">
        <v>3</v>
      </c>
      <c r="B25" s="35">
        <v>1</v>
      </c>
      <c r="C25" s="35">
        <v>2</v>
      </c>
      <c r="D25" s="33" t="s">
        <v>1320</v>
      </c>
      <c r="E25" s="33" t="s">
        <v>1321</v>
      </c>
      <c r="F25" s="33" t="s">
        <v>322</v>
      </c>
      <c r="G25" s="33" t="s">
        <v>322</v>
      </c>
      <c r="H25" s="62">
        <f>R19920012</f>
        <v>0</v>
      </c>
      <c r="I25" s="62">
        <f>R19920402</f>
        <v>0</v>
      </c>
      <c r="J25" s="33" t="s">
        <v>1324</v>
      </c>
      <c r="K25" s="33" t="s">
        <v>1325</v>
      </c>
    </row>
    <row r="26" spans="1:11" ht="12.75">
      <c r="A26" s="35">
        <v>3</v>
      </c>
      <c r="B26" s="35">
        <v>1</v>
      </c>
      <c r="C26" s="35">
        <v>2</v>
      </c>
      <c r="D26" s="33" t="s">
        <v>1320</v>
      </c>
      <c r="E26" s="33" t="s">
        <v>1321</v>
      </c>
      <c r="F26" s="33" t="s">
        <v>324</v>
      </c>
      <c r="G26" s="33" t="s">
        <v>333</v>
      </c>
      <c r="H26" s="62">
        <f>R19920401</f>
        <v>0</v>
      </c>
      <c r="I26" s="62">
        <f>R19920411+R19920461</f>
        <v>0</v>
      </c>
      <c r="J26" s="33" t="s">
        <v>1326</v>
      </c>
      <c r="K26" s="33" t="s">
        <v>1322</v>
      </c>
    </row>
    <row r="27" spans="1:11" ht="12.75">
      <c r="A27" s="35">
        <v>3</v>
      </c>
      <c r="B27" s="35">
        <v>1</v>
      </c>
      <c r="C27" s="35">
        <v>2</v>
      </c>
      <c r="D27" s="33" t="s">
        <v>1320</v>
      </c>
      <c r="E27" s="33" t="s">
        <v>1321</v>
      </c>
      <c r="F27" s="33" t="s">
        <v>324</v>
      </c>
      <c r="G27" s="33" t="s">
        <v>333</v>
      </c>
      <c r="H27" s="62">
        <f>R19920402</f>
        <v>0</v>
      </c>
      <c r="I27" s="62">
        <f>R19920412+R19920462</f>
        <v>0</v>
      </c>
      <c r="J27" s="33" t="s">
        <v>1327</v>
      </c>
      <c r="K27" s="33" t="s">
        <v>1324</v>
      </c>
    </row>
    <row r="28" spans="1:11" ht="12.75">
      <c r="A28" s="35">
        <v>3</v>
      </c>
      <c r="B28" s="35">
        <v>1</v>
      </c>
      <c r="C28" s="35">
        <v>2</v>
      </c>
      <c r="D28" s="33" t="s">
        <v>1320</v>
      </c>
      <c r="E28" s="33" t="s">
        <v>1321</v>
      </c>
      <c r="F28" s="33" t="s">
        <v>326</v>
      </c>
      <c r="G28" s="33" t="s">
        <v>330</v>
      </c>
      <c r="H28" s="62">
        <f>R19920411</f>
        <v>0</v>
      </c>
      <c r="I28" s="62">
        <f>R19920421+R19920441</f>
        <v>0</v>
      </c>
      <c r="J28" s="33" t="s">
        <v>1328</v>
      </c>
      <c r="K28" s="33" t="s">
        <v>1329</v>
      </c>
    </row>
    <row r="29" spans="1:11" ht="12.75">
      <c r="A29" s="35">
        <v>3</v>
      </c>
      <c r="B29" s="35">
        <v>1</v>
      </c>
      <c r="C29" s="35">
        <v>2</v>
      </c>
      <c r="D29" s="33" t="s">
        <v>1320</v>
      </c>
      <c r="E29" s="33" t="s">
        <v>1321</v>
      </c>
      <c r="F29" s="33" t="s">
        <v>326</v>
      </c>
      <c r="G29" s="33" t="s">
        <v>330</v>
      </c>
      <c r="H29" s="62">
        <f>R19920412</f>
        <v>0</v>
      </c>
      <c r="I29" s="62">
        <f>R19920422+R19920442</f>
        <v>0</v>
      </c>
      <c r="J29" s="33" t="s">
        <v>1330</v>
      </c>
      <c r="K29" s="33" t="s">
        <v>1331</v>
      </c>
    </row>
    <row r="30" spans="1:11" ht="12.75">
      <c r="A30" s="35">
        <v>3</v>
      </c>
      <c r="B30" s="35">
        <v>1</v>
      </c>
      <c r="C30" s="35">
        <v>2</v>
      </c>
      <c r="D30" s="33" t="s">
        <v>1320</v>
      </c>
      <c r="E30" s="33" t="s">
        <v>1321</v>
      </c>
      <c r="F30" s="33" t="s">
        <v>328</v>
      </c>
      <c r="G30" s="33" t="s">
        <v>328</v>
      </c>
      <c r="H30" s="62">
        <f>R19920421</f>
        <v>0</v>
      </c>
      <c r="I30" s="62">
        <f>R19920431</f>
        <v>0</v>
      </c>
      <c r="J30" s="33" t="s">
        <v>1332</v>
      </c>
      <c r="K30" s="33" t="s">
        <v>1333</v>
      </c>
    </row>
    <row r="31" spans="1:11" ht="12.75">
      <c r="A31" s="35">
        <v>3</v>
      </c>
      <c r="B31" s="35">
        <v>1</v>
      </c>
      <c r="C31" s="35">
        <v>2</v>
      </c>
      <c r="D31" s="33" t="s">
        <v>1320</v>
      </c>
      <c r="E31" s="33" t="s">
        <v>1321</v>
      </c>
      <c r="F31" s="33" t="s">
        <v>328</v>
      </c>
      <c r="G31" s="33" t="s">
        <v>328</v>
      </c>
      <c r="H31" s="62">
        <f>R19920422</f>
        <v>0</v>
      </c>
      <c r="I31" s="62">
        <f>R19920432</f>
        <v>0</v>
      </c>
      <c r="J31" s="33" t="s">
        <v>1334</v>
      </c>
      <c r="K31" s="33" t="s">
        <v>1335</v>
      </c>
    </row>
    <row r="32" spans="1:11" ht="12.75">
      <c r="A32" s="35">
        <v>3</v>
      </c>
      <c r="B32" s="35">
        <v>1</v>
      </c>
      <c r="C32" s="35">
        <v>2</v>
      </c>
      <c r="D32" s="33" t="s">
        <v>1320</v>
      </c>
      <c r="E32" s="33" t="s">
        <v>1321</v>
      </c>
      <c r="F32" s="33" t="s">
        <v>331</v>
      </c>
      <c r="G32" s="33" t="s">
        <v>331</v>
      </c>
      <c r="H32" s="62">
        <f>R19920441</f>
        <v>0</v>
      </c>
      <c r="I32" s="62">
        <f>R19920451</f>
        <v>0</v>
      </c>
      <c r="J32" s="33" t="s">
        <v>1336</v>
      </c>
      <c r="K32" s="33" t="s">
        <v>1337</v>
      </c>
    </row>
    <row r="33" spans="1:11" ht="12.75">
      <c r="A33" s="35">
        <v>3</v>
      </c>
      <c r="B33" s="35">
        <v>1</v>
      </c>
      <c r="C33" s="35">
        <v>2</v>
      </c>
      <c r="D33" s="33" t="s">
        <v>1320</v>
      </c>
      <c r="E33" s="33" t="s">
        <v>1321</v>
      </c>
      <c r="F33" s="33" t="s">
        <v>331</v>
      </c>
      <c r="G33" s="33" t="s">
        <v>331</v>
      </c>
      <c r="H33" s="62">
        <f>R19920442</f>
        <v>0</v>
      </c>
      <c r="I33" s="62">
        <f>R19920452</f>
        <v>0</v>
      </c>
      <c r="J33" s="33" t="s">
        <v>1338</v>
      </c>
      <c r="K33" s="33" t="s">
        <v>1339</v>
      </c>
    </row>
    <row r="34" spans="1:11" ht="12.75">
      <c r="A34" s="35">
        <v>3</v>
      </c>
      <c r="B34" s="35">
        <v>1</v>
      </c>
      <c r="C34" s="35">
        <v>2</v>
      </c>
      <c r="D34" s="33" t="s">
        <v>1320</v>
      </c>
      <c r="E34" s="33" t="s">
        <v>1321</v>
      </c>
      <c r="F34" s="33" t="s">
        <v>341</v>
      </c>
      <c r="G34" s="33" t="s">
        <v>341</v>
      </c>
      <c r="H34" s="62">
        <f>R19921501</f>
        <v>0</v>
      </c>
      <c r="I34" s="62">
        <f>R19921601</f>
        <v>0</v>
      </c>
      <c r="J34" s="33" t="s">
        <v>1340</v>
      </c>
      <c r="K34" s="33" t="s">
        <v>1341</v>
      </c>
    </row>
    <row r="35" spans="1:11" ht="12.75">
      <c r="A35" s="35">
        <v>3</v>
      </c>
      <c r="B35" s="35">
        <v>1</v>
      </c>
      <c r="C35" s="35">
        <v>2</v>
      </c>
      <c r="D35" s="33" t="s">
        <v>1320</v>
      </c>
      <c r="E35" s="33" t="s">
        <v>1321</v>
      </c>
      <c r="F35" s="33" t="s">
        <v>341</v>
      </c>
      <c r="G35" s="33" t="s">
        <v>341</v>
      </c>
      <c r="H35" s="62">
        <f>R19921502</f>
        <v>0</v>
      </c>
      <c r="I35" s="62">
        <f>R19921602</f>
        <v>0</v>
      </c>
      <c r="J35" s="33" t="s">
        <v>1342</v>
      </c>
      <c r="K35" s="33" t="s">
        <v>1343</v>
      </c>
    </row>
    <row r="36" spans="1:11" ht="12.75">
      <c r="A36" s="35">
        <v>3</v>
      </c>
      <c r="B36" s="35">
        <v>1</v>
      </c>
      <c r="C36" s="35">
        <v>2</v>
      </c>
      <c r="D36" s="33" t="s">
        <v>1320</v>
      </c>
      <c r="E36" s="33" t="s">
        <v>1321</v>
      </c>
      <c r="F36" s="33" t="s">
        <v>349</v>
      </c>
      <c r="G36" s="33" t="s">
        <v>377</v>
      </c>
      <c r="H36" s="62">
        <f>R19923161</f>
        <v>0</v>
      </c>
      <c r="I36" s="62">
        <f>R19923601+R19923741+R19924101+R19924201</f>
        <v>0</v>
      </c>
      <c r="J36" s="33" t="s">
        <v>1344</v>
      </c>
      <c r="K36" s="33" t="s">
        <v>1345</v>
      </c>
    </row>
    <row r="37" spans="1:11" ht="12.75">
      <c r="A37" s="35">
        <v>3</v>
      </c>
      <c r="B37" s="35">
        <v>1</v>
      </c>
      <c r="C37" s="35">
        <v>2</v>
      </c>
      <c r="D37" s="33" t="s">
        <v>1320</v>
      </c>
      <c r="E37" s="33" t="s">
        <v>1321</v>
      </c>
      <c r="F37" s="33" t="s">
        <v>349</v>
      </c>
      <c r="G37" s="33" t="s">
        <v>377</v>
      </c>
      <c r="H37" s="62">
        <f>R19923162</f>
        <v>0</v>
      </c>
      <c r="I37" s="62">
        <f>R19923602+R19923742+R19924102+R19924202</f>
        <v>0</v>
      </c>
      <c r="J37" s="33" t="s">
        <v>1346</v>
      </c>
      <c r="K37" s="33" t="s">
        <v>1347</v>
      </c>
    </row>
    <row r="38" spans="1:11" ht="12.75">
      <c r="A38" s="35">
        <v>3</v>
      </c>
      <c r="B38" s="35">
        <v>1</v>
      </c>
      <c r="C38" s="35">
        <v>2</v>
      </c>
      <c r="D38" s="33" t="s">
        <v>1320</v>
      </c>
      <c r="E38" s="33" t="s">
        <v>1321</v>
      </c>
      <c r="F38" s="33" t="s">
        <v>351</v>
      </c>
      <c r="G38" s="33" t="s">
        <v>361</v>
      </c>
      <c r="H38" s="62">
        <f>R19923601</f>
        <v>0</v>
      </c>
      <c r="I38" s="62">
        <f>R19923611+R19923621+R19923631+R19923641+R19923661+R19923671</f>
        <v>0</v>
      </c>
      <c r="J38" s="33" t="s">
        <v>1348</v>
      </c>
      <c r="K38" s="33" t="s">
        <v>1349</v>
      </c>
    </row>
    <row r="39" spans="1:11" ht="12.75">
      <c r="A39" s="35">
        <v>3</v>
      </c>
      <c r="B39" s="35">
        <v>1</v>
      </c>
      <c r="C39" s="35">
        <v>2</v>
      </c>
      <c r="D39" s="33" t="s">
        <v>1320</v>
      </c>
      <c r="E39" s="33" t="s">
        <v>1321</v>
      </c>
      <c r="F39" s="33" t="s">
        <v>351</v>
      </c>
      <c r="G39" s="33" t="s">
        <v>361</v>
      </c>
      <c r="H39" s="62">
        <f>R19923602</f>
        <v>0</v>
      </c>
      <c r="I39" s="62">
        <f>R19923612+R19923622+R19923632+R19923642+R19923662+R19923672</f>
        <v>0</v>
      </c>
      <c r="J39" s="33" t="s">
        <v>1350</v>
      </c>
      <c r="K39" s="33" t="s">
        <v>1351</v>
      </c>
    </row>
    <row r="40" spans="1:11" ht="12.75">
      <c r="A40" s="35">
        <v>3</v>
      </c>
      <c r="B40" s="35">
        <v>1</v>
      </c>
      <c r="C40" s="35">
        <v>2</v>
      </c>
      <c r="D40" s="33" t="s">
        <v>1320</v>
      </c>
      <c r="E40" s="33" t="s">
        <v>1321</v>
      </c>
      <c r="F40" s="33" t="s">
        <v>367</v>
      </c>
      <c r="G40" s="33" t="s">
        <v>369</v>
      </c>
      <c r="H40" s="62">
        <f>R19923741</f>
        <v>0</v>
      </c>
      <c r="I40" s="62">
        <f>R19923751+R19923761</f>
        <v>0</v>
      </c>
      <c r="J40" s="33" t="s">
        <v>1352</v>
      </c>
      <c r="K40" s="33" t="s">
        <v>1353</v>
      </c>
    </row>
    <row r="41" spans="1:11" ht="12.75">
      <c r="A41" s="35">
        <v>3</v>
      </c>
      <c r="B41" s="35">
        <v>1</v>
      </c>
      <c r="C41" s="35">
        <v>2</v>
      </c>
      <c r="D41" s="33" t="s">
        <v>1320</v>
      </c>
      <c r="E41" s="33" t="s">
        <v>1321</v>
      </c>
      <c r="F41" s="33" t="s">
        <v>367</v>
      </c>
      <c r="G41" s="33" t="s">
        <v>369</v>
      </c>
      <c r="H41" s="62">
        <f>R19923742</f>
        <v>0</v>
      </c>
      <c r="I41" s="62">
        <f>R19923752+R19923762</f>
        <v>0</v>
      </c>
      <c r="J41" s="33" t="s">
        <v>1354</v>
      </c>
      <c r="K41" s="33" t="s">
        <v>1355</v>
      </c>
    </row>
    <row r="42" spans="1:11" ht="12.75">
      <c r="A42" s="35">
        <v>3</v>
      </c>
      <c r="B42" s="35">
        <v>1</v>
      </c>
      <c r="C42" s="35">
        <v>2</v>
      </c>
      <c r="D42" s="33" t="s">
        <v>1320</v>
      </c>
      <c r="E42" s="33" t="s">
        <v>1321</v>
      </c>
      <c r="F42" s="33" t="s">
        <v>375</v>
      </c>
      <c r="G42" s="33" t="s">
        <v>375</v>
      </c>
      <c r="H42" s="62">
        <f>R19924101</f>
        <v>0</v>
      </c>
      <c r="I42" s="62">
        <f>R19924111</f>
        <v>0</v>
      </c>
      <c r="J42" s="33" t="s">
        <v>1356</v>
      </c>
      <c r="K42" s="33" t="s">
        <v>1357</v>
      </c>
    </row>
    <row r="43" spans="1:11" ht="12.75">
      <c r="A43" s="35">
        <v>3</v>
      </c>
      <c r="B43" s="35">
        <v>1</v>
      </c>
      <c r="C43" s="35">
        <v>2</v>
      </c>
      <c r="D43" s="33" t="s">
        <v>1320</v>
      </c>
      <c r="E43" s="33" t="s">
        <v>1321</v>
      </c>
      <c r="F43" s="33" t="s">
        <v>375</v>
      </c>
      <c r="G43" s="33" t="s">
        <v>375</v>
      </c>
      <c r="H43" s="62">
        <f>R19924102</f>
        <v>0</v>
      </c>
      <c r="I43" s="62">
        <f>R19924112</f>
        <v>0</v>
      </c>
      <c r="J43" s="33" t="s">
        <v>1358</v>
      </c>
      <c r="K43" s="33" t="s">
        <v>1359</v>
      </c>
    </row>
    <row r="44" spans="1:11" ht="12.75">
      <c r="A44" s="35">
        <v>2</v>
      </c>
      <c r="B44" s="35">
        <v>1</v>
      </c>
      <c r="C44" s="35">
        <v>2</v>
      </c>
      <c r="D44" s="33" t="s">
        <v>1274</v>
      </c>
      <c r="E44" s="33" t="s">
        <v>1321</v>
      </c>
      <c r="F44" s="33" t="s">
        <v>318</v>
      </c>
      <c r="G44" s="33" t="s">
        <v>347</v>
      </c>
      <c r="H44" s="62">
        <f>R19925701</f>
        <v>0</v>
      </c>
      <c r="I44" s="62">
        <f>R19920011-(R19923161)</f>
        <v>0</v>
      </c>
      <c r="J44" s="33" t="s">
        <v>1360</v>
      </c>
      <c r="K44" s="33" t="s">
        <v>1361</v>
      </c>
    </row>
    <row r="45" spans="1:11" ht="12.75">
      <c r="A45" s="35">
        <v>2</v>
      </c>
      <c r="B45" s="35">
        <v>1</v>
      </c>
      <c r="C45" s="35">
        <v>2</v>
      </c>
      <c r="D45" s="33" t="s">
        <v>1274</v>
      </c>
      <c r="E45" s="33" t="s">
        <v>1321</v>
      </c>
      <c r="F45" s="33" t="s">
        <v>318</v>
      </c>
      <c r="G45" s="33" t="s">
        <v>347</v>
      </c>
      <c r="H45" s="62">
        <f>R19925702</f>
        <v>0</v>
      </c>
      <c r="I45" s="62">
        <f>R19920012-(R19923162)</f>
        <v>0</v>
      </c>
      <c r="J45" s="33" t="s">
        <v>1362</v>
      </c>
      <c r="K45" s="33" t="s">
        <v>1363</v>
      </c>
    </row>
    <row r="46" spans="1:11" ht="12.75">
      <c r="A46" s="35">
        <v>3</v>
      </c>
      <c r="B46" s="35">
        <v>1</v>
      </c>
      <c r="C46" s="35">
        <v>2</v>
      </c>
      <c r="D46" s="33" t="s">
        <v>1320</v>
      </c>
      <c r="E46" s="33" t="s">
        <v>1321</v>
      </c>
      <c r="F46" s="33" t="s">
        <v>383</v>
      </c>
      <c r="G46" s="33" t="s">
        <v>385</v>
      </c>
      <c r="H46" s="62">
        <f>R19925721</f>
        <v>0</v>
      </c>
      <c r="I46" s="62">
        <f>R19925741+R19925751</f>
        <v>0</v>
      </c>
      <c r="J46" s="33" t="s">
        <v>1364</v>
      </c>
      <c r="K46" s="33" t="s">
        <v>1365</v>
      </c>
    </row>
    <row r="47" spans="1:11" ht="12.75">
      <c r="A47" s="35">
        <v>3</v>
      </c>
      <c r="B47" s="35">
        <v>1</v>
      </c>
      <c r="C47" s="35">
        <v>2</v>
      </c>
      <c r="D47" s="33" t="s">
        <v>1320</v>
      </c>
      <c r="E47" s="33" t="s">
        <v>1321</v>
      </c>
      <c r="F47" s="33" t="s">
        <v>383</v>
      </c>
      <c r="G47" s="33" t="s">
        <v>385</v>
      </c>
      <c r="H47" s="62">
        <f>R19925722</f>
        <v>0</v>
      </c>
      <c r="I47" s="62">
        <f>R19925742+R19925752</f>
        <v>0</v>
      </c>
      <c r="J47" s="33" t="s">
        <v>1366</v>
      </c>
      <c r="K47" s="33" t="s">
        <v>1367</v>
      </c>
    </row>
    <row r="48" spans="1:11" ht="12.75">
      <c r="A48" s="35">
        <v>3</v>
      </c>
      <c r="B48" s="35">
        <v>1</v>
      </c>
      <c r="C48" s="35">
        <v>2</v>
      </c>
      <c r="D48" s="33" t="s">
        <v>1320</v>
      </c>
      <c r="E48" s="33" t="s">
        <v>1321</v>
      </c>
      <c r="F48" s="33" t="s">
        <v>400</v>
      </c>
      <c r="G48" s="33" t="s">
        <v>400</v>
      </c>
      <c r="H48" s="62">
        <f>R19930101</f>
        <v>0</v>
      </c>
      <c r="I48" s="62">
        <f>R19930121</f>
        <v>0</v>
      </c>
      <c r="J48" s="33" t="s">
        <v>1368</v>
      </c>
      <c r="K48" s="33" t="s">
        <v>1369</v>
      </c>
    </row>
    <row r="49" spans="1:11" ht="12.75">
      <c r="A49" s="35">
        <v>3</v>
      </c>
      <c r="B49" s="35">
        <v>1</v>
      </c>
      <c r="C49" s="35">
        <v>2</v>
      </c>
      <c r="D49" s="33" t="s">
        <v>1320</v>
      </c>
      <c r="E49" s="33" t="s">
        <v>1321</v>
      </c>
      <c r="F49" s="33" t="s">
        <v>400</v>
      </c>
      <c r="G49" s="33" t="s">
        <v>400</v>
      </c>
      <c r="H49" s="62">
        <f>R19930102</f>
        <v>0</v>
      </c>
      <c r="I49" s="62">
        <f>R19930122</f>
        <v>0</v>
      </c>
      <c r="J49" s="33" t="s">
        <v>1370</v>
      </c>
      <c r="K49" s="33" t="s">
        <v>1371</v>
      </c>
    </row>
    <row r="50" spans="1:11" ht="12.75">
      <c r="A50" s="35">
        <v>3</v>
      </c>
      <c r="B50" s="35">
        <v>1</v>
      </c>
      <c r="C50" s="35">
        <v>2</v>
      </c>
      <c r="D50" s="33" t="s">
        <v>1320</v>
      </c>
      <c r="E50" s="33" t="s">
        <v>1321</v>
      </c>
      <c r="F50" s="33" t="s">
        <v>402</v>
      </c>
      <c r="G50" s="33" t="s">
        <v>402</v>
      </c>
      <c r="H50" s="62">
        <f>R19930101</f>
        <v>0</v>
      </c>
      <c r="I50" s="62">
        <f>R19930151</f>
        <v>0</v>
      </c>
      <c r="J50" s="33" t="s">
        <v>1372</v>
      </c>
      <c r="K50" s="33" t="s">
        <v>1369</v>
      </c>
    </row>
    <row r="51" spans="1:11" ht="12.75">
      <c r="A51" s="35">
        <v>3</v>
      </c>
      <c r="B51" s="35">
        <v>1</v>
      </c>
      <c r="C51" s="35">
        <v>2</v>
      </c>
      <c r="D51" s="33" t="s">
        <v>1320</v>
      </c>
      <c r="E51" s="33" t="s">
        <v>1321</v>
      </c>
      <c r="F51" s="33" t="s">
        <v>402</v>
      </c>
      <c r="G51" s="33" t="s">
        <v>402</v>
      </c>
      <c r="H51" s="62">
        <f>R19930102</f>
        <v>0</v>
      </c>
      <c r="I51" s="62">
        <f>R19930152</f>
        <v>0</v>
      </c>
      <c r="J51" s="33" t="s">
        <v>1373</v>
      </c>
      <c r="K51" s="33" t="s">
        <v>1371</v>
      </c>
    </row>
    <row r="52" spans="1:11" ht="12.75">
      <c r="A52" s="35">
        <v>3</v>
      </c>
      <c r="B52" s="35">
        <v>1</v>
      </c>
      <c r="C52" s="35">
        <v>2</v>
      </c>
      <c r="D52" s="33" t="s">
        <v>1320</v>
      </c>
      <c r="E52" s="33" t="s">
        <v>1321</v>
      </c>
      <c r="F52" s="33" t="s">
        <v>404</v>
      </c>
      <c r="G52" s="33" t="s">
        <v>404</v>
      </c>
      <c r="H52" s="62">
        <f>R19930101</f>
        <v>0</v>
      </c>
      <c r="I52" s="62">
        <f>R19930161</f>
        <v>0</v>
      </c>
      <c r="J52" s="33" t="s">
        <v>1374</v>
      </c>
      <c r="K52" s="33" t="s">
        <v>1369</v>
      </c>
    </row>
    <row r="53" spans="1:11" ht="12.75">
      <c r="A53" s="35">
        <v>3</v>
      </c>
      <c r="B53" s="35">
        <v>1</v>
      </c>
      <c r="C53" s="35">
        <v>2</v>
      </c>
      <c r="D53" s="33" t="s">
        <v>1320</v>
      </c>
      <c r="E53" s="33" t="s">
        <v>1321</v>
      </c>
      <c r="F53" s="33" t="s">
        <v>404</v>
      </c>
      <c r="G53" s="33" t="s">
        <v>404</v>
      </c>
      <c r="H53" s="62">
        <f>R19930102</f>
        <v>0</v>
      </c>
      <c r="I53" s="62">
        <f>R19930162</f>
        <v>0</v>
      </c>
      <c r="J53" s="33" t="s">
        <v>1375</v>
      </c>
      <c r="K53" s="33" t="s">
        <v>1371</v>
      </c>
    </row>
    <row r="54" spans="1:11" ht="12.75">
      <c r="A54" s="35">
        <v>3</v>
      </c>
      <c r="B54" s="35">
        <v>1</v>
      </c>
      <c r="C54" s="35">
        <v>2</v>
      </c>
      <c r="D54" s="33" t="s">
        <v>1320</v>
      </c>
      <c r="E54" s="33" t="s">
        <v>1321</v>
      </c>
      <c r="F54" s="33" t="s">
        <v>406</v>
      </c>
      <c r="G54" s="33" t="s">
        <v>406</v>
      </c>
      <c r="H54" s="62">
        <f>R19930101</f>
        <v>0</v>
      </c>
      <c r="I54" s="62">
        <f>R19930171</f>
        <v>0</v>
      </c>
      <c r="J54" s="33" t="s">
        <v>1376</v>
      </c>
      <c r="K54" s="33" t="s">
        <v>1369</v>
      </c>
    </row>
    <row r="55" spans="1:11" ht="12.75">
      <c r="A55" s="35">
        <v>3</v>
      </c>
      <c r="B55" s="35">
        <v>1</v>
      </c>
      <c r="C55" s="35">
        <v>2</v>
      </c>
      <c r="D55" s="33" t="s">
        <v>1320</v>
      </c>
      <c r="E55" s="33" t="s">
        <v>1321</v>
      </c>
      <c r="F55" s="33" t="s">
        <v>406</v>
      </c>
      <c r="G55" s="33" t="s">
        <v>406</v>
      </c>
      <c r="H55" s="62">
        <f>R19930102</f>
        <v>0</v>
      </c>
      <c r="I55" s="62">
        <f>R19930172</f>
        <v>0</v>
      </c>
      <c r="J55" s="33" t="s">
        <v>1377</v>
      </c>
      <c r="K55" s="33" t="s">
        <v>1371</v>
      </c>
    </row>
    <row r="56" spans="1:11" ht="12.75">
      <c r="A56" s="35">
        <v>3</v>
      </c>
      <c r="B56" s="35">
        <v>1</v>
      </c>
      <c r="C56" s="35">
        <v>2</v>
      </c>
      <c r="D56" s="33" t="s">
        <v>1320</v>
      </c>
      <c r="E56" s="33" t="s">
        <v>1321</v>
      </c>
      <c r="F56" s="33" t="s">
        <v>410</v>
      </c>
      <c r="G56" s="33" t="s">
        <v>410</v>
      </c>
      <c r="H56" s="62">
        <f>R19930181</f>
        <v>0</v>
      </c>
      <c r="I56" s="62">
        <f>R19930191</f>
        <v>0</v>
      </c>
      <c r="J56" s="33" t="s">
        <v>1378</v>
      </c>
      <c r="K56" s="33" t="s">
        <v>1379</v>
      </c>
    </row>
    <row r="57" spans="1:11" ht="12.75">
      <c r="A57" s="35">
        <v>3</v>
      </c>
      <c r="B57" s="35">
        <v>1</v>
      </c>
      <c r="C57" s="35">
        <v>2</v>
      </c>
      <c r="D57" s="33" t="s">
        <v>1320</v>
      </c>
      <c r="E57" s="33" t="s">
        <v>1321</v>
      </c>
      <c r="F57" s="33" t="s">
        <v>410</v>
      </c>
      <c r="G57" s="33" t="s">
        <v>410</v>
      </c>
      <c r="H57" s="62">
        <f>R19930182</f>
        <v>0</v>
      </c>
      <c r="I57" s="62">
        <f>R19930192</f>
        <v>0</v>
      </c>
      <c r="J57" s="33" t="s">
        <v>1380</v>
      </c>
      <c r="K57" s="33" t="s">
        <v>1381</v>
      </c>
    </row>
    <row r="58" spans="1:11" ht="12.75">
      <c r="A58" s="35">
        <v>3</v>
      </c>
      <c r="B58" s="35">
        <v>1</v>
      </c>
      <c r="C58" s="35">
        <v>2</v>
      </c>
      <c r="D58" s="33" t="s">
        <v>1320</v>
      </c>
      <c r="E58" s="33" t="s">
        <v>1321</v>
      </c>
      <c r="F58" s="33" t="s">
        <v>438</v>
      </c>
      <c r="G58" s="33" t="s">
        <v>438</v>
      </c>
      <c r="H58" s="62">
        <f>R19930511</f>
        <v>0</v>
      </c>
      <c r="I58" s="62">
        <f>R19930521</f>
        <v>0</v>
      </c>
      <c r="J58" s="33" t="s">
        <v>1382</v>
      </c>
      <c r="K58" s="33" t="s">
        <v>1383</v>
      </c>
    </row>
    <row r="59" spans="1:11" ht="12.75">
      <c r="A59" s="35">
        <v>3</v>
      </c>
      <c r="B59" s="35">
        <v>1</v>
      </c>
      <c r="C59" s="35">
        <v>2</v>
      </c>
      <c r="D59" s="33" t="s">
        <v>1320</v>
      </c>
      <c r="E59" s="33" t="s">
        <v>1321</v>
      </c>
      <c r="F59" s="33" t="s">
        <v>438</v>
      </c>
      <c r="G59" s="33" t="s">
        <v>438</v>
      </c>
      <c r="H59" s="62">
        <f>R19930512</f>
        <v>0</v>
      </c>
      <c r="I59" s="62">
        <f>R19930522</f>
        <v>0</v>
      </c>
      <c r="J59" s="33" t="s">
        <v>1384</v>
      </c>
      <c r="K59" s="33" t="s">
        <v>1385</v>
      </c>
    </row>
    <row r="60" spans="1:11" ht="12.75">
      <c r="A60" s="35">
        <v>3</v>
      </c>
      <c r="B60" s="35">
        <v>1</v>
      </c>
      <c r="C60" s="35">
        <v>2</v>
      </c>
      <c r="D60" s="33" t="s">
        <v>1320</v>
      </c>
      <c r="E60" s="33" t="s">
        <v>1321</v>
      </c>
      <c r="F60" s="33" t="s">
        <v>441</v>
      </c>
      <c r="G60" s="33" t="s">
        <v>441</v>
      </c>
      <c r="H60" s="62">
        <f>R19930531</f>
        <v>0</v>
      </c>
      <c r="I60" s="62">
        <f>R19930541</f>
        <v>0</v>
      </c>
      <c r="J60" s="33" t="s">
        <v>1386</v>
      </c>
      <c r="K60" s="33" t="s">
        <v>1387</v>
      </c>
    </row>
    <row r="61" spans="1:11" ht="12.75">
      <c r="A61" s="35">
        <v>3</v>
      </c>
      <c r="B61" s="35">
        <v>1</v>
      </c>
      <c r="C61" s="35">
        <v>2</v>
      </c>
      <c r="D61" s="33" t="s">
        <v>1320</v>
      </c>
      <c r="E61" s="33" t="s">
        <v>1321</v>
      </c>
      <c r="F61" s="33" t="s">
        <v>441</v>
      </c>
      <c r="G61" s="33" t="s">
        <v>441</v>
      </c>
      <c r="H61" s="62">
        <f>R19930532</f>
        <v>0</v>
      </c>
      <c r="I61" s="62">
        <f>R19930542</f>
        <v>0</v>
      </c>
      <c r="J61" s="33" t="s">
        <v>1388</v>
      </c>
      <c r="K61" s="33" t="s">
        <v>1389</v>
      </c>
    </row>
    <row r="62" spans="1:11" ht="12.75">
      <c r="A62" s="35">
        <v>3</v>
      </c>
      <c r="B62" s="35">
        <v>1</v>
      </c>
      <c r="C62" s="35">
        <v>2</v>
      </c>
      <c r="D62" s="33" t="s">
        <v>1320</v>
      </c>
      <c r="E62" s="33" t="s">
        <v>1321</v>
      </c>
      <c r="F62" s="33" t="s">
        <v>444</v>
      </c>
      <c r="G62" s="33" t="s">
        <v>444</v>
      </c>
      <c r="H62" s="62">
        <f>R19930551</f>
        <v>0</v>
      </c>
      <c r="I62" s="62">
        <f>R19930561</f>
        <v>0</v>
      </c>
      <c r="J62" s="33" t="s">
        <v>1390</v>
      </c>
      <c r="K62" s="33" t="s">
        <v>1391</v>
      </c>
    </row>
    <row r="63" spans="1:11" ht="12.75">
      <c r="A63" s="35">
        <v>3</v>
      </c>
      <c r="B63" s="35">
        <v>1</v>
      </c>
      <c r="C63" s="35">
        <v>2</v>
      </c>
      <c r="D63" s="33" t="s">
        <v>1320</v>
      </c>
      <c r="E63" s="33" t="s">
        <v>1321</v>
      </c>
      <c r="F63" s="33" t="s">
        <v>444</v>
      </c>
      <c r="G63" s="33" t="s">
        <v>444</v>
      </c>
      <c r="H63" s="62">
        <f>R19930552</f>
        <v>0</v>
      </c>
      <c r="I63" s="62">
        <f>R19930562</f>
        <v>0</v>
      </c>
      <c r="J63" s="33" t="s">
        <v>1392</v>
      </c>
      <c r="K63" s="33" t="s">
        <v>1393</v>
      </c>
    </row>
    <row r="64" spans="1:11" ht="12.75">
      <c r="A64" s="35">
        <v>3</v>
      </c>
      <c r="B64" s="35">
        <v>1</v>
      </c>
      <c r="C64" s="35">
        <v>2</v>
      </c>
      <c r="D64" s="33" t="s">
        <v>1320</v>
      </c>
      <c r="E64" s="33" t="s">
        <v>1321</v>
      </c>
      <c r="F64" s="33" t="s">
        <v>447</v>
      </c>
      <c r="G64" s="33" t="s">
        <v>447</v>
      </c>
      <c r="H64" s="62">
        <f>R19930571</f>
        <v>0</v>
      </c>
      <c r="I64" s="62">
        <f>R19930581</f>
        <v>0</v>
      </c>
      <c r="J64" s="33" t="s">
        <v>1394</v>
      </c>
      <c r="K64" s="33" t="s">
        <v>1395</v>
      </c>
    </row>
    <row r="65" spans="1:11" ht="12.75">
      <c r="A65" s="35">
        <v>3</v>
      </c>
      <c r="B65" s="35">
        <v>1</v>
      </c>
      <c r="C65" s="35">
        <v>2</v>
      </c>
      <c r="D65" s="33" t="s">
        <v>1320</v>
      </c>
      <c r="E65" s="33" t="s">
        <v>1321</v>
      </c>
      <c r="F65" s="33" t="s">
        <v>447</v>
      </c>
      <c r="G65" s="33" t="s">
        <v>447</v>
      </c>
      <c r="H65" s="62">
        <f>R19930572</f>
        <v>0</v>
      </c>
      <c r="I65" s="62">
        <f>R19930582</f>
        <v>0</v>
      </c>
      <c r="J65" s="33" t="s">
        <v>1396</v>
      </c>
      <c r="K65" s="33" t="s">
        <v>1397</v>
      </c>
    </row>
    <row r="66" spans="1:11" ht="12.75">
      <c r="A66" s="35">
        <v>3</v>
      </c>
      <c r="B66" s="35">
        <v>1</v>
      </c>
      <c r="C66" s="35">
        <v>2</v>
      </c>
      <c r="D66" s="33" t="s">
        <v>1320</v>
      </c>
      <c r="E66" s="33" t="s">
        <v>1321</v>
      </c>
      <c r="F66" s="33" t="s">
        <v>450</v>
      </c>
      <c r="G66" s="33" t="s">
        <v>450</v>
      </c>
      <c r="H66" s="62">
        <f>R19930591</f>
        <v>0</v>
      </c>
      <c r="I66" s="62">
        <f>R19930601</f>
        <v>0</v>
      </c>
      <c r="J66" s="33" t="s">
        <v>1398</v>
      </c>
      <c r="K66" s="33" t="s">
        <v>1399</v>
      </c>
    </row>
    <row r="67" spans="1:11" ht="12.75">
      <c r="A67" s="35">
        <v>3</v>
      </c>
      <c r="B67" s="35">
        <v>1</v>
      </c>
      <c r="C67" s="35">
        <v>2</v>
      </c>
      <c r="D67" s="33" t="s">
        <v>1320</v>
      </c>
      <c r="E67" s="33" t="s">
        <v>1321</v>
      </c>
      <c r="F67" s="33" t="s">
        <v>450</v>
      </c>
      <c r="G67" s="33" t="s">
        <v>450</v>
      </c>
      <c r="H67" s="62">
        <f>R19930592</f>
        <v>0</v>
      </c>
      <c r="I67" s="62">
        <f>R19930602</f>
        <v>0</v>
      </c>
      <c r="J67" s="33" t="s">
        <v>1400</v>
      </c>
      <c r="K67" s="33" t="s">
        <v>1401</v>
      </c>
    </row>
    <row r="68" spans="1:11" ht="12.75">
      <c r="A68" s="35">
        <v>3</v>
      </c>
      <c r="B68" s="35">
        <v>1</v>
      </c>
      <c r="C68" s="35">
        <v>2</v>
      </c>
      <c r="D68" s="33" t="s">
        <v>1320</v>
      </c>
      <c r="E68" s="33" t="s">
        <v>1321</v>
      </c>
      <c r="F68" s="33" t="s">
        <v>453</v>
      </c>
      <c r="G68" s="33" t="s">
        <v>453</v>
      </c>
      <c r="H68" s="62">
        <f>R19930611</f>
        <v>0</v>
      </c>
      <c r="I68" s="62">
        <f>R19930621</f>
        <v>0</v>
      </c>
      <c r="J68" s="33" t="s">
        <v>1402</v>
      </c>
      <c r="K68" s="33" t="s">
        <v>1403</v>
      </c>
    </row>
    <row r="69" spans="1:11" ht="12.75">
      <c r="A69" s="35">
        <v>3</v>
      </c>
      <c r="B69" s="35">
        <v>1</v>
      </c>
      <c r="C69" s="35">
        <v>2</v>
      </c>
      <c r="D69" s="33" t="s">
        <v>1320</v>
      </c>
      <c r="E69" s="33" t="s">
        <v>1321</v>
      </c>
      <c r="F69" s="33" t="s">
        <v>453</v>
      </c>
      <c r="G69" s="33" t="s">
        <v>453</v>
      </c>
      <c r="H69" s="62">
        <f>R19930612</f>
        <v>0</v>
      </c>
      <c r="I69" s="62">
        <f>R19930622</f>
        <v>0</v>
      </c>
      <c r="J69" s="33" t="s">
        <v>1404</v>
      </c>
      <c r="K69" s="33" t="s">
        <v>1405</v>
      </c>
    </row>
    <row r="70" spans="1:11" ht="12.75">
      <c r="A70" s="35">
        <v>3</v>
      </c>
      <c r="B70" s="35">
        <v>1</v>
      </c>
      <c r="C70" s="35">
        <v>2</v>
      </c>
      <c r="D70" s="33" t="s">
        <v>1320</v>
      </c>
      <c r="E70" s="33" t="s">
        <v>1321</v>
      </c>
      <c r="F70" s="33" t="s">
        <v>459</v>
      </c>
      <c r="G70" s="33" t="s">
        <v>459</v>
      </c>
      <c r="H70" s="62">
        <f>R19931051</f>
        <v>0</v>
      </c>
      <c r="I70" s="62">
        <f>R19931101</f>
        <v>0</v>
      </c>
      <c r="J70" s="33" t="s">
        <v>1406</v>
      </c>
      <c r="K70" s="33" t="s">
        <v>1407</v>
      </c>
    </row>
    <row r="71" spans="1:11" ht="12.75">
      <c r="A71" s="35">
        <v>3</v>
      </c>
      <c r="B71" s="35">
        <v>1</v>
      </c>
      <c r="C71" s="35">
        <v>2</v>
      </c>
      <c r="D71" s="33" t="s">
        <v>1320</v>
      </c>
      <c r="E71" s="33" t="s">
        <v>1321</v>
      </c>
      <c r="F71" s="33" t="s">
        <v>459</v>
      </c>
      <c r="G71" s="33" t="s">
        <v>459</v>
      </c>
      <c r="H71" s="62">
        <f>R19931052</f>
        <v>0</v>
      </c>
      <c r="I71" s="62">
        <f>R19931102</f>
        <v>0</v>
      </c>
      <c r="J71" s="33" t="s">
        <v>1408</v>
      </c>
      <c r="K71" s="33" t="s">
        <v>1409</v>
      </c>
    </row>
    <row r="72" spans="1:11" ht="12.75">
      <c r="A72" s="35">
        <v>3</v>
      </c>
      <c r="B72" s="35">
        <v>1</v>
      </c>
      <c r="C72" s="35">
        <v>2</v>
      </c>
      <c r="D72" s="33" t="s">
        <v>1320</v>
      </c>
      <c r="E72" s="33" t="s">
        <v>1321</v>
      </c>
      <c r="F72" s="33" t="s">
        <v>462</v>
      </c>
      <c r="G72" s="33" t="s">
        <v>462</v>
      </c>
      <c r="H72" s="62">
        <f>R19931151</f>
        <v>0</v>
      </c>
      <c r="I72" s="62">
        <f>R19931201</f>
        <v>0</v>
      </c>
      <c r="J72" s="33" t="s">
        <v>1410</v>
      </c>
      <c r="K72" s="33" t="s">
        <v>1411</v>
      </c>
    </row>
    <row r="73" spans="1:11" ht="12.75">
      <c r="A73" s="35">
        <v>3</v>
      </c>
      <c r="B73" s="35">
        <v>1</v>
      </c>
      <c r="C73" s="35">
        <v>2</v>
      </c>
      <c r="D73" s="33" t="s">
        <v>1320</v>
      </c>
      <c r="E73" s="33" t="s">
        <v>1321</v>
      </c>
      <c r="F73" s="33" t="s">
        <v>462</v>
      </c>
      <c r="G73" s="33" t="s">
        <v>462</v>
      </c>
      <c r="H73" s="62">
        <f>R19931152</f>
        <v>0</v>
      </c>
      <c r="I73" s="62">
        <f>R19931202</f>
        <v>0</v>
      </c>
      <c r="J73" s="33" t="s">
        <v>1412</v>
      </c>
      <c r="K73" s="33" t="s">
        <v>1413</v>
      </c>
    </row>
    <row r="74" spans="1:11" ht="12.75">
      <c r="A74" s="35">
        <v>3</v>
      </c>
      <c r="B74" s="35">
        <v>1</v>
      </c>
      <c r="C74" s="35">
        <v>2</v>
      </c>
      <c r="D74" s="33" t="s">
        <v>1320</v>
      </c>
      <c r="E74" s="33" t="s">
        <v>1321</v>
      </c>
      <c r="F74" s="33" t="s">
        <v>473</v>
      </c>
      <c r="G74" s="33" t="s">
        <v>481</v>
      </c>
      <c r="H74" s="62">
        <f>R19932001</f>
        <v>0</v>
      </c>
      <c r="I74" s="62">
        <f>R19932021+R19932031+R19932041+R19932051+R19932061</f>
        <v>0</v>
      </c>
      <c r="J74" s="33" t="s">
        <v>1414</v>
      </c>
      <c r="K74" s="33" t="s">
        <v>1415</v>
      </c>
    </row>
    <row r="75" spans="1:11" ht="12.75">
      <c r="A75" s="35">
        <v>3</v>
      </c>
      <c r="B75" s="35">
        <v>1</v>
      </c>
      <c r="C75" s="35">
        <v>2</v>
      </c>
      <c r="D75" s="33" t="s">
        <v>1320</v>
      </c>
      <c r="E75" s="33" t="s">
        <v>1321</v>
      </c>
      <c r="F75" s="33" t="s">
        <v>473</v>
      </c>
      <c r="G75" s="33" t="s">
        <v>481</v>
      </c>
      <c r="H75" s="62">
        <f>R19932002</f>
        <v>0</v>
      </c>
      <c r="I75" s="62">
        <f>R19932022+R19932032+R19932042+R19932052+R19932062</f>
        <v>0</v>
      </c>
      <c r="J75" s="33" t="s">
        <v>1416</v>
      </c>
      <c r="K75" s="33" t="s">
        <v>1417</v>
      </c>
    </row>
    <row r="76" spans="1:11" ht="12.75">
      <c r="A76" s="35">
        <v>3</v>
      </c>
      <c r="B76" s="35">
        <v>1</v>
      </c>
      <c r="C76" s="35">
        <v>2</v>
      </c>
      <c r="D76" s="33" t="s">
        <v>1320</v>
      </c>
      <c r="E76" s="33" t="s">
        <v>1321</v>
      </c>
      <c r="F76" s="33" t="s">
        <v>487</v>
      </c>
      <c r="G76" s="33" t="s">
        <v>489</v>
      </c>
      <c r="H76" s="62">
        <f>R19932121</f>
        <v>0</v>
      </c>
      <c r="I76" s="62">
        <f>R19932131+R19932141</f>
        <v>0</v>
      </c>
      <c r="J76" s="33" t="s">
        <v>1418</v>
      </c>
      <c r="K76" s="33" t="s">
        <v>1419</v>
      </c>
    </row>
    <row r="77" spans="1:11" ht="12.75">
      <c r="A77" s="35">
        <v>3</v>
      </c>
      <c r="B77" s="35">
        <v>1</v>
      </c>
      <c r="C77" s="35">
        <v>2</v>
      </c>
      <c r="D77" s="33" t="s">
        <v>1320</v>
      </c>
      <c r="E77" s="33" t="s">
        <v>1321</v>
      </c>
      <c r="F77" s="33" t="s">
        <v>487</v>
      </c>
      <c r="G77" s="33" t="s">
        <v>489</v>
      </c>
      <c r="H77" s="62">
        <f>R19932122</f>
        <v>0</v>
      </c>
      <c r="I77" s="62">
        <f>R19932132+R19932142</f>
        <v>0</v>
      </c>
      <c r="J77" s="33" t="s">
        <v>1420</v>
      </c>
      <c r="K77" s="33" t="s">
        <v>1421</v>
      </c>
    </row>
    <row r="78" spans="1:11" ht="12.75">
      <c r="A78" s="35">
        <v>3</v>
      </c>
      <c r="B78" s="35">
        <v>1</v>
      </c>
      <c r="C78" s="35">
        <v>2</v>
      </c>
      <c r="D78" s="33" t="s">
        <v>1320</v>
      </c>
      <c r="E78" s="33" t="s">
        <v>1321</v>
      </c>
      <c r="F78" s="33" t="s">
        <v>495</v>
      </c>
      <c r="G78" s="33" t="s">
        <v>495</v>
      </c>
      <c r="H78" s="62">
        <f>R19940101</f>
        <v>0</v>
      </c>
      <c r="I78" s="62">
        <f>R19940201</f>
        <v>0</v>
      </c>
      <c r="J78" s="33" t="s">
        <v>1422</v>
      </c>
      <c r="K78" s="33" t="s">
        <v>1423</v>
      </c>
    </row>
    <row r="79" spans="1:11" ht="12.75">
      <c r="A79" s="35">
        <v>3</v>
      </c>
      <c r="B79" s="35">
        <v>1</v>
      </c>
      <c r="C79" s="35">
        <v>2</v>
      </c>
      <c r="D79" s="33" t="s">
        <v>1320</v>
      </c>
      <c r="E79" s="33" t="s">
        <v>1321</v>
      </c>
      <c r="F79" s="33" t="s">
        <v>495</v>
      </c>
      <c r="G79" s="33" t="s">
        <v>495</v>
      </c>
      <c r="H79" s="62">
        <f>R19940102</f>
        <v>0</v>
      </c>
      <c r="I79" s="62">
        <f>R19940202</f>
        <v>0</v>
      </c>
      <c r="J79" s="33" t="s">
        <v>1424</v>
      </c>
      <c r="K79" s="33" t="s">
        <v>1425</v>
      </c>
    </row>
    <row r="80" spans="1:11" ht="12.75">
      <c r="A80" s="35">
        <v>3</v>
      </c>
      <c r="B80" s="35">
        <v>1</v>
      </c>
      <c r="C80" s="35">
        <v>2</v>
      </c>
      <c r="D80" s="33" t="s">
        <v>1320</v>
      </c>
      <c r="E80" s="33" t="s">
        <v>1321</v>
      </c>
      <c r="F80" s="33" t="s">
        <v>498</v>
      </c>
      <c r="G80" s="33" t="s">
        <v>502</v>
      </c>
      <c r="H80" s="62">
        <f>R19940301</f>
        <v>0</v>
      </c>
      <c r="I80" s="62">
        <f>R19940401+R19940501+R19940551</f>
        <v>0</v>
      </c>
      <c r="J80" s="33" t="s">
        <v>1426</v>
      </c>
      <c r="K80" s="33" t="s">
        <v>1427</v>
      </c>
    </row>
    <row r="81" spans="1:11" ht="12.75">
      <c r="A81" s="35">
        <v>3</v>
      </c>
      <c r="B81" s="35">
        <v>1</v>
      </c>
      <c r="C81" s="35">
        <v>2</v>
      </c>
      <c r="D81" s="33" t="s">
        <v>1320</v>
      </c>
      <c r="E81" s="33" t="s">
        <v>1321</v>
      </c>
      <c r="F81" s="33" t="s">
        <v>498</v>
      </c>
      <c r="G81" s="33" t="s">
        <v>502</v>
      </c>
      <c r="H81" s="62">
        <f>R19940302</f>
        <v>0</v>
      </c>
      <c r="I81" s="62">
        <f>R19940402+R19940502+R19940552</f>
        <v>0</v>
      </c>
      <c r="J81" s="33" t="s">
        <v>1428</v>
      </c>
      <c r="K81" s="33" t="s">
        <v>1429</v>
      </c>
    </row>
    <row r="82" spans="1:11" ht="12.75">
      <c r="A82" s="35">
        <v>3</v>
      </c>
      <c r="B82" s="35">
        <v>1</v>
      </c>
      <c r="C82" s="35">
        <v>2</v>
      </c>
      <c r="D82" s="33" t="s">
        <v>1320</v>
      </c>
      <c r="E82" s="33" t="s">
        <v>1321</v>
      </c>
      <c r="F82" s="33" t="s">
        <v>506</v>
      </c>
      <c r="G82" s="33" t="s">
        <v>508</v>
      </c>
      <c r="H82" s="62">
        <f>R19940601</f>
        <v>0</v>
      </c>
      <c r="I82" s="62">
        <f>R19940611+R19940621</f>
        <v>0</v>
      </c>
      <c r="J82" s="33" t="s">
        <v>1430</v>
      </c>
      <c r="K82" s="33" t="s">
        <v>1431</v>
      </c>
    </row>
    <row r="83" spans="1:11" ht="12.75">
      <c r="A83" s="35">
        <v>3</v>
      </c>
      <c r="B83" s="35">
        <v>1</v>
      </c>
      <c r="C83" s="35">
        <v>2</v>
      </c>
      <c r="D83" s="33" t="s">
        <v>1320</v>
      </c>
      <c r="E83" s="33" t="s">
        <v>1321</v>
      </c>
      <c r="F83" s="33" t="s">
        <v>506</v>
      </c>
      <c r="G83" s="33" t="s">
        <v>508</v>
      </c>
      <c r="H83" s="62">
        <f>R19940602</f>
        <v>0</v>
      </c>
      <c r="I83" s="62">
        <f>R19940612+R19940622</f>
        <v>0</v>
      </c>
      <c r="J83" s="33" t="s">
        <v>1432</v>
      </c>
      <c r="K83" s="33" t="s">
        <v>1433</v>
      </c>
    </row>
    <row r="84" spans="1:11" ht="12.75">
      <c r="A84" s="35">
        <v>3</v>
      </c>
      <c r="B84" s="35">
        <v>1</v>
      </c>
      <c r="C84" s="35">
        <v>2</v>
      </c>
      <c r="D84" s="33" t="s">
        <v>1320</v>
      </c>
      <c r="E84" s="33" t="s">
        <v>1321</v>
      </c>
      <c r="F84" s="33" t="s">
        <v>513</v>
      </c>
      <c r="G84" s="33" t="s">
        <v>519</v>
      </c>
      <c r="H84" s="62">
        <f>R19945001</f>
        <v>0</v>
      </c>
      <c r="I84" s="62">
        <f>R19945051+R19945101+R19945151+R19945201</f>
        <v>0</v>
      </c>
      <c r="J84" s="33" t="s">
        <v>1434</v>
      </c>
      <c r="K84" s="33" t="s">
        <v>1435</v>
      </c>
    </row>
    <row r="85" spans="1:11" ht="12.75">
      <c r="A85" s="35">
        <v>3</v>
      </c>
      <c r="B85" s="35">
        <v>1</v>
      </c>
      <c r="C85" s="35">
        <v>2</v>
      </c>
      <c r="D85" s="33" t="s">
        <v>1320</v>
      </c>
      <c r="E85" s="33" t="s">
        <v>1321</v>
      </c>
      <c r="F85" s="33" t="s">
        <v>513</v>
      </c>
      <c r="G85" s="33" t="s">
        <v>519</v>
      </c>
      <c r="H85" s="62">
        <f>R19945002</f>
        <v>0</v>
      </c>
      <c r="I85" s="62">
        <f>R19945052+R19945102+R19945152+R19945202</f>
        <v>0</v>
      </c>
      <c r="J85" s="33" t="s">
        <v>1436</v>
      </c>
      <c r="K85" s="33" t="s">
        <v>1437</v>
      </c>
    </row>
    <row r="86" spans="1:11" ht="12.75">
      <c r="A86" s="35">
        <v>3</v>
      </c>
      <c r="B86" s="35">
        <v>1</v>
      </c>
      <c r="C86" s="35">
        <v>2</v>
      </c>
      <c r="D86" s="33" t="s">
        <v>1320</v>
      </c>
      <c r="E86" s="33" t="s">
        <v>1321</v>
      </c>
      <c r="F86" s="33" t="s">
        <v>523</v>
      </c>
      <c r="G86" s="33" t="s">
        <v>531</v>
      </c>
      <c r="H86" s="62">
        <f>R19945001</f>
        <v>0</v>
      </c>
      <c r="I86" s="62">
        <f>R19946001+R19946051+R19946101+R19946151+R19946201</f>
        <v>0</v>
      </c>
      <c r="J86" s="33" t="s">
        <v>1438</v>
      </c>
      <c r="K86" s="33" t="s">
        <v>1435</v>
      </c>
    </row>
    <row r="87" spans="1:11" ht="12.75">
      <c r="A87" s="35">
        <v>3</v>
      </c>
      <c r="B87" s="35">
        <v>1</v>
      </c>
      <c r="C87" s="35">
        <v>2</v>
      </c>
      <c r="D87" s="33" t="s">
        <v>1320</v>
      </c>
      <c r="E87" s="33" t="s">
        <v>1321</v>
      </c>
      <c r="F87" s="33" t="s">
        <v>523</v>
      </c>
      <c r="G87" s="33" t="s">
        <v>531</v>
      </c>
      <c r="H87" s="62">
        <f>R19945002</f>
        <v>0</v>
      </c>
      <c r="I87" s="62">
        <f>R19946002+R19946052+R19946102+R19946152+R19946202</f>
        <v>0</v>
      </c>
      <c r="J87" s="33" t="s">
        <v>1439</v>
      </c>
      <c r="K87" s="33" t="s">
        <v>1437</v>
      </c>
    </row>
    <row r="88" spans="1:11" ht="12.75">
      <c r="A88" s="35">
        <v>3</v>
      </c>
      <c r="B88" s="35">
        <v>1</v>
      </c>
      <c r="C88" s="35">
        <v>2</v>
      </c>
      <c r="D88" s="33" t="s">
        <v>1320</v>
      </c>
      <c r="E88" s="33" t="s">
        <v>1321</v>
      </c>
      <c r="F88" s="33" t="s">
        <v>534</v>
      </c>
      <c r="G88" s="33" t="s">
        <v>539</v>
      </c>
      <c r="H88" s="62">
        <f>R19946501</f>
        <v>0</v>
      </c>
      <c r="I88" s="62">
        <f>R19946551+R19946601+R19946651+R19946701+R19946751</f>
        <v>0</v>
      </c>
      <c r="J88" s="33" t="s">
        <v>1440</v>
      </c>
      <c r="K88" s="33" t="s">
        <v>1441</v>
      </c>
    </row>
    <row r="89" spans="1:11" ht="12.75">
      <c r="A89" s="35">
        <v>3</v>
      </c>
      <c r="B89" s="35">
        <v>1</v>
      </c>
      <c r="C89" s="35">
        <v>2</v>
      </c>
      <c r="D89" s="33" t="s">
        <v>1320</v>
      </c>
      <c r="E89" s="33" t="s">
        <v>1321</v>
      </c>
      <c r="F89" s="33" t="s">
        <v>534</v>
      </c>
      <c r="G89" s="33" t="s">
        <v>539</v>
      </c>
      <c r="H89" s="62">
        <f>R19946502</f>
        <v>0</v>
      </c>
      <c r="I89" s="62">
        <f>R19946552+R19946602+R19946652+R19946702+R19946752</f>
        <v>0</v>
      </c>
      <c r="J89" s="33" t="s">
        <v>1442</v>
      </c>
      <c r="K89" s="33" t="s">
        <v>1443</v>
      </c>
    </row>
    <row r="90" spans="1:11" ht="12.75">
      <c r="A90" s="35">
        <v>3</v>
      </c>
      <c r="B90" s="35">
        <v>1</v>
      </c>
      <c r="C90" s="35">
        <v>1</v>
      </c>
      <c r="D90" s="33" t="s">
        <v>1320</v>
      </c>
      <c r="E90" s="33" t="s">
        <v>1321</v>
      </c>
      <c r="F90" s="33" t="s">
        <v>544</v>
      </c>
      <c r="G90" s="33" t="s">
        <v>650</v>
      </c>
      <c r="H90" s="62">
        <f>R19947001</f>
        <v>0</v>
      </c>
      <c r="I90" s="62">
        <f>R19947021+R19947041+R19947051+R19947061+R19947071+R19947081+R19947221+R19947231+R19947241+R19947271+R19947281+R19947291+R19947311+R19947321+R19947331+R19947371+R19947401+R19947901+R19947921+R19947941+R19947961</f>
        <v>0</v>
      </c>
      <c r="J90" s="33" t="s">
        <v>1444</v>
      </c>
      <c r="K90" s="33" t="s">
        <v>1445</v>
      </c>
    </row>
    <row r="91" spans="1:11" ht="12.75">
      <c r="A91" s="35">
        <v>3</v>
      </c>
      <c r="B91" s="35">
        <v>2</v>
      </c>
      <c r="C91" s="35">
        <v>2</v>
      </c>
      <c r="D91" s="33" t="s">
        <v>1320</v>
      </c>
      <c r="E91" s="33" t="s">
        <v>1321</v>
      </c>
      <c r="F91" s="33" t="s">
        <v>544</v>
      </c>
      <c r="G91" s="33" t="s">
        <v>650</v>
      </c>
      <c r="H91" s="62">
        <f>R19947002</f>
        <v>0</v>
      </c>
      <c r="I91" s="62">
        <f>R19947022+R19947042+R19947052+R19947062+R19947072+R19947082+R19947222+R19947232+R19947242+R19947272+R19947282+R19947292+R19947312+R19947322+R19947332+R19947372+R19947402+R19947902+R19947922+R19947942+R19947962</f>
        <v>0</v>
      </c>
      <c r="J91" s="33" t="s">
        <v>1446</v>
      </c>
      <c r="K91" s="33" t="s">
        <v>1447</v>
      </c>
    </row>
    <row r="92" spans="1:11" ht="12.75">
      <c r="A92" s="35">
        <v>3</v>
      </c>
      <c r="B92" s="35">
        <v>1</v>
      </c>
      <c r="C92" s="35">
        <v>2</v>
      </c>
      <c r="D92" s="33" t="s">
        <v>1320</v>
      </c>
      <c r="E92" s="33" t="s">
        <v>1321</v>
      </c>
      <c r="F92" s="33" t="s">
        <v>576</v>
      </c>
      <c r="G92" s="33" t="s">
        <v>578</v>
      </c>
      <c r="H92" s="62">
        <f>R19947371</f>
        <v>0</v>
      </c>
      <c r="I92" s="62">
        <f>R19947381+R19947391</f>
        <v>0</v>
      </c>
      <c r="J92" s="33" t="s">
        <v>1448</v>
      </c>
      <c r="K92" s="33" t="s">
        <v>1449</v>
      </c>
    </row>
    <row r="93" spans="1:11" ht="12.75">
      <c r="A93" s="35">
        <v>3</v>
      </c>
      <c r="B93" s="35">
        <v>1</v>
      </c>
      <c r="C93" s="35">
        <v>2</v>
      </c>
      <c r="D93" s="33" t="s">
        <v>1320</v>
      </c>
      <c r="E93" s="33" t="s">
        <v>1321</v>
      </c>
      <c r="F93" s="33" t="s">
        <v>576</v>
      </c>
      <c r="G93" s="33" t="s">
        <v>578</v>
      </c>
      <c r="H93" s="62">
        <f>R19947372</f>
        <v>0</v>
      </c>
      <c r="I93" s="62">
        <f>R19947382+R19947392</f>
        <v>0</v>
      </c>
      <c r="J93" s="33" t="s">
        <v>1450</v>
      </c>
      <c r="K93" s="33" t="s">
        <v>1451</v>
      </c>
    </row>
    <row r="94" spans="1:11" ht="12.75">
      <c r="A94" s="35">
        <v>3</v>
      </c>
      <c r="B94" s="35">
        <v>1</v>
      </c>
      <c r="C94" s="35">
        <v>2</v>
      </c>
      <c r="D94" s="33" t="s">
        <v>1320</v>
      </c>
      <c r="E94" s="33" t="s">
        <v>1321</v>
      </c>
      <c r="F94" s="33" t="s">
        <v>582</v>
      </c>
      <c r="G94" s="33" t="s">
        <v>634</v>
      </c>
      <c r="H94" s="62">
        <f>R19947401</f>
        <v>0</v>
      </c>
      <c r="I94" s="62">
        <f>R19947411+R19947461+R19947501+R19947701+R19947801</f>
        <v>0</v>
      </c>
      <c r="J94" s="33" t="s">
        <v>1452</v>
      </c>
      <c r="K94" s="33" t="s">
        <v>1453</v>
      </c>
    </row>
    <row r="95" spans="1:11" ht="12.75">
      <c r="A95" s="35">
        <v>3</v>
      </c>
      <c r="B95" s="35">
        <v>1</v>
      </c>
      <c r="C95" s="35">
        <v>2</v>
      </c>
      <c r="D95" s="33" t="s">
        <v>1320</v>
      </c>
      <c r="E95" s="33" t="s">
        <v>1321</v>
      </c>
      <c r="F95" s="33" t="s">
        <v>582</v>
      </c>
      <c r="G95" s="33" t="s">
        <v>634</v>
      </c>
      <c r="H95" s="62">
        <f>R19947402</f>
        <v>0</v>
      </c>
      <c r="I95" s="62">
        <f>R19947412+R19947462+R19947502+R19947702+R19947802</f>
        <v>0</v>
      </c>
      <c r="J95" s="33" t="s">
        <v>1454</v>
      </c>
      <c r="K95" s="33" t="s">
        <v>1455</v>
      </c>
    </row>
    <row r="96" spans="1:11" ht="12.75">
      <c r="A96" s="35">
        <v>3</v>
      </c>
      <c r="B96" s="35">
        <v>1</v>
      </c>
      <c r="C96" s="35">
        <v>2</v>
      </c>
      <c r="D96" s="33" t="s">
        <v>1320</v>
      </c>
      <c r="E96" s="33" t="s">
        <v>1321</v>
      </c>
      <c r="F96" s="33" t="s">
        <v>584</v>
      </c>
      <c r="G96" s="33" t="s">
        <v>590</v>
      </c>
      <c r="H96" s="62">
        <f>R19947411</f>
        <v>0</v>
      </c>
      <c r="I96" s="62">
        <f>R19947421+R19947431+R19947441+R19947451</f>
        <v>0</v>
      </c>
      <c r="J96" s="33" t="s">
        <v>1456</v>
      </c>
      <c r="K96" s="33" t="s">
        <v>1457</v>
      </c>
    </row>
    <row r="97" spans="1:11" ht="12.75">
      <c r="A97" s="35">
        <v>3</v>
      </c>
      <c r="B97" s="35">
        <v>1</v>
      </c>
      <c r="C97" s="35">
        <v>2</v>
      </c>
      <c r="D97" s="33" t="s">
        <v>1320</v>
      </c>
      <c r="E97" s="33" t="s">
        <v>1321</v>
      </c>
      <c r="F97" s="33" t="s">
        <v>584</v>
      </c>
      <c r="G97" s="33" t="s">
        <v>590</v>
      </c>
      <c r="H97" s="62">
        <f>R19947412</f>
        <v>0</v>
      </c>
      <c r="I97" s="62">
        <f>R19947422+R19947432+R19947442+R19947452</f>
        <v>0</v>
      </c>
      <c r="J97" s="33" t="s">
        <v>1458</v>
      </c>
      <c r="K97" s="33" t="s">
        <v>1459</v>
      </c>
    </row>
    <row r="98" spans="1:11" ht="12.75">
      <c r="A98" s="35">
        <v>3</v>
      </c>
      <c r="B98" s="35">
        <v>1</v>
      </c>
      <c r="C98" s="35">
        <v>2</v>
      </c>
      <c r="D98" s="33" t="s">
        <v>1320</v>
      </c>
      <c r="E98" s="33" t="s">
        <v>1321</v>
      </c>
      <c r="F98" s="33" t="s">
        <v>594</v>
      </c>
      <c r="G98" s="33" t="s">
        <v>596</v>
      </c>
      <c r="H98" s="62">
        <f>R19947461</f>
        <v>0</v>
      </c>
      <c r="I98" s="62">
        <f>R19947471+R19947481</f>
        <v>0</v>
      </c>
      <c r="J98" s="33" t="s">
        <v>1460</v>
      </c>
      <c r="K98" s="33" t="s">
        <v>1461</v>
      </c>
    </row>
    <row r="99" spans="1:11" ht="12.75">
      <c r="A99" s="35">
        <v>3</v>
      </c>
      <c r="B99" s="35">
        <v>1</v>
      </c>
      <c r="C99" s="35">
        <v>2</v>
      </c>
      <c r="D99" s="33" t="s">
        <v>1320</v>
      </c>
      <c r="E99" s="33" t="s">
        <v>1321</v>
      </c>
      <c r="F99" s="33" t="s">
        <v>594</v>
      </c>
      <c r="G99" s="33" t="s">
        <v>596</v>
      </c>
      <c r="H99" s="62">
        <f>R19947462</f>
        <v>0</v>
      </c>
      <c r="I99" s="62">
        <f>R19947472+R19947482</f>
        <v>0</v>
      </c>
      <c r="J99" s="33" t="s">
        <v>1462</v>
      </c>
      <c r="K99" s="33" t="s">
        <v>1463</v>
      </c>
    </row>
    <row r="100" spans="1:11" ht="12.75">
      <c r="A100" s="35">
        <v>3</v>
      </c>
      <c r="B100" s="35">
        <v>1</v>
      </c>
      <c r="C100" s="35">
        <v>2</v>
      </c>
      <c r="D100" s="33" t="s">
        <v>1320</v>
      </c>
      <c r="E100" s="33" t="s">
        <v>1321</v>
      </c>
      <c r="F100" s="33" t="s">
        <v>600</v>
      </c>
      <c r="G100" s="33" t="s">
        <v>616</v>
      </c>
      <c r="H100" s="62">
        <f>R19947501</f>
        <v>0</v>
      </c>
      <c r="I100" s="62">
        <f>R19947521+R19947531+R19947541+R19947551+R19947561+R19947571+R19947581+R19947591+R19947601</f>
        <v>0</v>
      </c>
      <c r="J100" s="33" t="s">
        <v>1464</v>
      </c>
      <c r="K100" s="33" t="s">
        <v>1465</v>
      </c>
    </row>
    <row r="101" spans="1:11" ht="12.75">
      <c r="A101" s="35">
        <v>3</v>
      </c>
      <c r="B101" s="35">
        <v>1</v>
      </c>
      <c r="C101" s="35">
        <v>2</v>
      </c>
      <c r="D101" s="33" t="s">
        <v>1320</v>
      </c>
      <c r="E101" s="33" t="s">
        <v>1321</v>
      </c>
      <c r="F101" s="33" t="s">
        <v>600</v>
      </c>
      <c r="G101" s="33" t="s">
        <v>616</v>
      </c>
      <c r="H101" s="62">
        <f>R19947502</f>
        <v>0</v>
      </c>
      <c r="I101" s="62">
        <f>R19947522+R19947532+R19947542+R19947552+R19947562+R19947572+R19947582+R19947592+R19947602</f>
        <v>0</v>
      </c>
      <c r="J101" s="33" t="s">
        <v>1466</v>
      </c>
      <c r="K101" s="33" t="s">
        <v>1467</v>
      </c>
    </row>
    <row r="102" spans="1:11" ht="12.75">
      <c r="A102" s="35">
        <v>3</v>
      </c>
      <c r="B102" s="35">
        <v>1</v>
      </c>
      <c r="C102" s="35">
        <v>2</v>
      </c>
      <c r="D102" s="33" t="s">
        <v>1320</v>
      </c>
      <c r="E102" s="33" t="s">
        <v>1321</v>
      </c>
      <c r="F102" s="33" t="s">
        <v>620</v>
      </c>
      <c r="G102" s="33" t="s">
        <v>632</v>
      </c>
      <c r="H102" s="62">
        <f>R19947701</f>
        <v>0</v>
      </c>
      <c r="I102" s="62">
        <f>R19947711+R19947721+R19947731+R19947741+R19947761+R19947771</f>
        <v>0</v>
      </c>
      <c r="J102" s="33" t="s">
        <v>1468</v>
      </c>
      <c r="K102" s="33" t="s">
        <v>1469</v>
      </c>
    </row>
    <row r="103" spans="1:11" ht="12.75">
      <c r="A103" s="35">
        <v>3</v>
      </c>
      <c r="B103" s="35">
        <v>1</v>
      </c>
      <c r="C103" s="35">
        <v>2</v>
      </c>
      <c r="D103" s="33" t="s">
        <v>1320</v>
      </c>
      <c r="E103" s="33" t="s">
        <v>1321</v>
      </c>
      <c r="F103" s="33" t="s">
        <v>620</v>
      </c>
      <c r="G103" s="33" t="s">
        <v>632</v>
      </c>
      <c r="H103" s="62">
        <f>R19947702</f>
        <v>0</v>
      </c>
      <c r="I103" s="62">
        <f>R19947712+R19947722+R19947732+R19947742+R19947762+R19947772</f>
        <v>0</v>
      </c>
      <c r="J103" s="33" t="s">
        <v>1470</v>
      </c>
      <c r="K103" s="33" t="s">
        <v>1471</v>
      </c>
    </row>
    <row r="104" spans="1:11" ht="12.75">
      <c r="A104" s="35">
        <v>3</v>
      </c>
      <c r="B104" s="35">
        <v>1</v>
      </c>
      <c r="C104" s="35">
        <v>2</v>
      </c>
      <c r="D104" s="33" t="s">
        <v>1320</v>
      </c>
      <c r="E104" s="33" t="s">
        <v>1321</v>
      </c>
      <c r="F104" s="33" t="s">
        <v>628</v>
      </c>
      <c r="G104" s="33" t="s">
        <v>628</v>
      </c>
      <c r="H104" s="62">
        <f>R19947741</f>
        <v>0</v>
      </c>
      <c r="I104" s="62">
        <f>R19947751</f>
        <v>0</v>
      </c>
      <c r="J104" s="33" t="s">
        <v>1472</v>
      </c>
      <c r="K104" s="33" t="s">
        <v>1473</v>
      </c>
    </row>
    <row r="105" spans="1:11" ht="12.75">
      <c r="A105" s="35">
        <v>3</v>
      </c>
      <c r="B105" s="35">
        <v>1</v>
      </c>
      <c r="C105" s="35">
        <v>2</v>
      </c>
      <c r="D105" s="33" t="s">
        <v>1320</v>
      </c>
      <c r="E105" s="33" t="s">
        <v>1321</v>
      </c>
      <c r="F105" s="33" t="s">
        <v>628</v>
      </c>
      <c r="G105" s="33" t="s">
        <v>628</v>
      </c>
      <c r="H105" s="62">
        <f>R19947742</f>
        <v>0</v>
      </c>
      <c r="I105" s="62">
        <f>R19947752</f>
        <v>0</v>
      </c>
      <c r="J105" s="33" t="s">
        <v>1474</v>
      </c>
      <c r="K105" s="33" t="s">
        <v>1475</v>
      </c>
    </row>
    <row r="106" spans="1:11" ht="12.75">
      <c r="A106" s="35">
        <v>3</v>
      </c>
      <c r="B106" s="35">
        <v>1</v>
      </c>
      <c r="C106" s="35">
        <v>2</v>
      </c>
      <c r="D106" s="33" t="s">
        <v>1320</v>
      </c>
      <c r="E106" s="33" t="s">
        <v>1321</v>
      </c>
      <c r="F106" s="33" t="s">
        <v>636</v>
      </c>
      <c r="G106" s="33" t="s">
        <v>642</v>
      </c>
      <c r="H106" s="62">
        <f>R19947801</f>
        <v>0</v>
      </c>
      <c r="I106" s="62">
        <f>R19947811+R19947821+R19947831+R19947841</f>
        <v>0</v>
      </c>
      <c r="J106" s="33" t="s">
        <v>1476</v>
      </c>
      <c r="K106" s="33" t="s">
        <v>1477</v>
      </c>
    </row>
    <row r="107" spans="1:11" ht="12.75">
      <c r="A107" s="35">
        <v>3</v>
      </c>
      <c r="B107" s="35">
        <v>1</v>
      </c>
      <c r="C107" s="35">
        <v>2</v>
      </c>
      <c r="D107" s="33" t="s">
        <v>1320</v>
      </c>
      <c r="E107" s="33" t="s">
        <v>1321</v>
      </c>
      <c r="F107" s="33" t="s">
        <v>636</v>
      </c>
      <c r="G107" s="33" t="s">
        <v>642</v>
      </c>
      <c r="H107" s="62">
        <f>R19947802</f>
        <v>0</v>
      </c>
      <c r="I107" s="62">
        <f>R19947812+R19947822+R19947832+R19947842</f>
        <v>0</v>
      </c>
      <c r="J107" s="33" t="s">
        <v>1478</v>
      </c>
      <c r="K107" s="33" t="s">
        <v>1479</v>
      </c>
    </row>
    <row r="108" spans="1:11" ht="12.75">
      <c r="A108" s="35">
        <v>3</v>
      </c>
      <c r="B108" s="35">
        <v>1</v>
      </c>
      <c r="C108" s="35">
        <v>1</v>
      </c>
      <c r="D108" s="33" t="s">
        <v>1320</v>
      </c>
      <c r="E108" s="33" t="s">
        <v>1321</v>
      </c>
      <c r="F108" s="33" t="s">
        <v>654</v>
      </c>
      <c r="G108" s="33" t="s">
        <v>660</v>
      </c>
      <c r="H108" s="62">
        <f>R19948001</f>
        <v>0</v>
      </c>
      <c r="I108" s="62">
        <f>R19948051+R19948091+R19948101+R19948111</f>
        <v>0</v>
      </c>
      <c r="J108" s="33" t="s">
        <v>1480</v>
      </c>
      <c r="K108" s="33" t="s">
        <v>1481</v>
      </c>
    </row>
    <row r="109" spans="1:11" ht="12.75">
      <c r="A109" s="35">
        <v>3</v>
      </c>
      <c r="B109" s="35">
        <v>2</v>
      </c>
      <c r="C109" s="35">
        <v>2</v>
      </c>
      <c r="D109" s="33" t="s">
        <v>1320</v>
      </c>
      <c r="E109" s="33" t="s">
        <v>1321</v>
      </c>
      <c r="F109" s="33" t="s">
        <v>654</v>
      </c>
      <c r="G109" s="33" t="s">
        <v>660</v>
      </c>
      <c r="H109" s="62">
        <f>R19948002</f>
        <v>0</v>
      </c>
      <c r="I109" s="62">
        <f>R19948052+R19948092+R19948102+R19948112</f>
        <v>0</v>
      </c>
      <c r="J109" s="33" t="s">
        <v>1482</v>
      </c>
      <c r="K109" s="33" t="s">
        <v>1483</v>
      </c>
    </row>
    <row r="110" spans="1:11" ht="12.75">
      <c r="A110" s="35">
        <v>3</v>
      </c>
      <c r="B110" s="35">
        <v>1</v>
      </c>
      <c r="C110" s="35">
        <v>2</v>
      </c>
      <c r="D110" s="33" t="s">
        <v>1320</v>
      </c>
      <c r="E110" s="33" t="s">
        <v>1321</v>
      </c>
      <c r="F110" s="33" t="s">
        <v>664</v>
      </c>
      <c r="G110" s="33" t="s">
        <v>669</v>
      </c>
      <c r="H110" s="62">
        <f>R19948201</f>
        <v>0</v>
      </c>
      <c r="I110" s="62">
        <f>R19948211+R19948221+R19948231+R19948241</f>
        <v>0</v>
      </c>
      <c r="J110" s="33" t="s">
        <v>1484</v>
      </c>
      <c r="K110" s="33" t="s">
        <v>1485</v>
      </c>
    </row>
    <row r="111" spans="1:11" ht="12.75">
      <c r="A111" s="35">
        <v>3</v>
      </c>
      <c r="B111" s="35">
        <v>1</v>
      </c>
      <c r="C111" s="35">
        <v>2</v>
      </c>
      <c r="D111" s="33" t="s">
        <v>1320</v>
      </c>
      <c r="E111" s="33" t="s">
        <v>1321</v>
      </c>
      <c r="F111" s="33" t="s">
        <v>664</v>
      </c>
      <c r="G111" s="33" t="s">
        <v>669</v>
      </c>
      <c r="H111" s="62">
        <f>R19948202</f>
        <v>0</v>
      </c>
      <c r="I111" s="62">
        <f>R19948212+R19948222+R19948232+R19948242</f>
        <v>0</v>
      </c>
      <c r="J111" s="33" t="s">
        <v>1486</v>
      </c>
      <c r="K111" s="33" t="s">
        <v>1487</v>
      </c>
    </row>
    <row r="112" spans="1:11" ht="12.75">
      <c r="A112" s="35">
        <v>3</v>
      </c>
      <c r="B112" s="35">
        <v>1</v>
      </c>
      <c r="C112" s="35">
        <v>2</v>
      </c>
      <c r="D112" s="33" t="s">
        <v>1320</v>
      </c>
      <c r="E112" s="33" t="s">
        <v>1321</v>
      </c>
      <c r="F112" s="33" t="s">
        <v>676</v>
      </c>
      <c r="G112" s="33" t="s">
        <v>680</v>
      </c>
      <c r="H112" s="62">
        <f>R19955051</f>
        <v>0</v>
      </c>
      <c r="I112" s="62">
        <f>R19955101+R19955151+R19955301</f>
        <v>0</v>
      </c>
      <c r="J112" s="33" t="s">
        <v>1488</v>
      </c>
      <c r="K112" s="33" t="s">
        <v>1489</v>
      </c>
    </row>
    <row r="113" spans="1:11" ht="12.75">
      <c r="A113" s="35">
        <v>3</v>
      </c>
      <c r="B113" s="35">
        <v>1</v>
      </c>
      <c r="C113" s="35">
        <v>2</v>
      </c>
      <c r="D113" s="33" t="s">
        <v>1320</v>
      </c>
      <c r="E113" s="33" t="s">
        <v>1321</v>
      </c>
      <c r="F113" s="33" t="s">
        <v>676</v>
      </c>
      <c r="G113" s="33" t="s">
        <v>680</v>
      </c>
      <c r="H113" s="62">
        <f>R19955052</f>
        <v>0</v>
      </c>
      <c r="I113" s="62">
        <f>R19955102+R19955152+R19955302</f>
        <v>0</v>
      </c>
      <c r="J113" s="33" t="s">
        <v>1490</v>
      </c>
      <c r="K113" s="33" t="s">
        <v>1491</v>
      </c>
    </row>
    <row r="114" spans="1:11" ht="12.75">
      <c r="A114" s="35">
        <v>3</v>
      </c>
      <c r="B114" s="35">
        <v>1</v>
      </c>
      <c r="C114" s="35">
        <v>2</v>
      </c>
      <c r="D114" s="33" t="s">
        <v>1320</v>
      </c>
      <c r="E114" s="33" t="s">
        <v>1321</v>
      </c>
      <c r="F114" s="33" t="s">
        <v>684</v>
      </c>
      <c r="G114" s="33" t="s">
        <v>690</v>
      </c>
      <c r="H114" s="62">
        <f>R19955351</f>
        <v>0</v>
      </c>
      <c r="I114" s="62">
        <f>R19955401+R19955451</f>
        <v>0</v>
      </c>
      <c r="J114" s="33" t="s">
        <v>1492</v>
      </c>
      <c r="K114" s="33" t="s">
        <v>1493</v>
      </c>
    </row>
    <row r="115" spans="1:11" ht="12.75">
      <c r="A115" s="35">
        <v>3</v>
      </c>
      <c r="B115" s="35">
        <v>1</v>
      </c>
      <c r="C115" s="35">
        <v>2</v>
      </c>
      <c r="D115" s="33" t="s">
        <v>1320</v>
      </c>
      <c r="E115" s="33" t="s">
        <v>1321</v>
      </c>
      <c r="F115" s="33" t="s">
        <v>684</v>
      </c>
      <c r="G115" s="33" t="s">
        <v>690</v>
      </c>
      <c r="H115" s="62">
        <f>R19955352</f>
        <v>0</v>
      </c>
      <c r="I115" s="62">
        <f>R19955402+R19955452</f>
        <v>0</v>
      </c>
      <c r="J115" s="33" t="s">
        <v>1494</v>
      </c>
      <c r="K115" s="33" t="s">
        <v>1495</v>
      </c>
    </row>
    <row r="116" spans="1:11" ht="12.75">
      <c r="A116" s="35">
        <v>3</v>
      </c>
      <c r="B116" s="35">
        <v>1</v>
      </c>
      <c r="C116" s="35">
        <v>2</v>
      </c>
      <c r="D116" s="33" t="s">
        <v>1320</v>
      </c>
      <c r="E116" s="33" t="s">
        <v>1321</v>
      </c>
      <c r="F116" s="33" t="s">
        <v>686</v>
      </c>
      <c r="G116" s="33" t="s">
        <v>688</v>
      </c>
      <c r="H116" s="62">
        <f>R19955401</f>
        <v>0</v>
      </c>
      <c r="I116" s="62">
        <f>R19955411+R19955421</f>
        <v>0</v>
      </c>
      <c r="J116" s="33" t="s">
        <v>1496</v>
      </c>
      <c r="K116" s="33" t="s">
        <v>1497</v>
      </c>
    </row>
    <row r="117" spans="1:11" ht="12.75">
      <c r="A117" s="35">
        <v>3</v>
      </c>
      <c r="B117" s="35">
        <v>1</v>
      </c>
      <c r="C117" s="35">
        <v>2</v>
      </c>
      <c r="D117" s="33" t="s">
        <v>1320</v>
      </c>
      <c r="E117" s="33" t="s">
        <v>1321</v>
      </c>
      <c r="F117" s="33" t="s">
        <v>686</v>
      </c>
      <c r="G117" s="33" t="s">
        <v>688</v>
      </c>
      <c r="H117" s="62">
        <f>R19955402</f>
        <v>0</v>
      </c>
      <c r="I117" s="62">
        <f>R19955412+R19955422</f>
        <v>0</v>
      </c>
      <c r="J117" s="33" t="s">
        <v>1498</v>
      </c>
      <c r="K117" s="33" t="s">
        <v>1499</v>
      </c>
    </row>
    <row r="118" spans="1:11" ht="12.75">
      <c r="A118" s="35">
        <v>3</v>
      </c>
      <c r="B118" s="35">
        <v>1</v>
      </c>
      <c r="C118" s="35">
        <v>2</v>
      </c>
      <c r="D118" s="33" t="s">
        <v>1320</v>
      </c>
      <c r="E118" s="33" t="s">
        <v>1321</v>
      </c>
      <c r="F118" s="33" t="s">
        <v>698</v>
      </c>
      <c r="G118" s="33" t="s">
        <v>698</v>
      </c>
      <c r="H118" s="62">
        <f>R19955601</f>
        <v>0</v>
      </c>
      <c r="I118" s="62">
        <f>R19955611</f>
        <v>0</v>
      </c>
      <c r="J118" s="33" t="s">
        <v>1500</v>
      </c>
      <c r="K118" s="33" t="s">
        <v>1501</v>
      </c>
    </row>
    <row r="119" spans="1:11" ht="12.75">
      <c r="A119" s="35">
        <v>3</v>
      </c>
      <c r="B119" s="35">
        <v>1</v>
      </c>
      <c r="C119" s="35">
        <v>2</v>
      </c>
      <c r="D119" s="33" t="s">
        <v>1320</v>
      </c>
      <c r="E119" s="33" t="s">
        <v>1321</v>
      </c>
      <c r="F119" s="33" t="s">
        <v>698</v>
      </c>
      <c r="G119" s="33" t="s">
        <v>698</v>
      </c>
      <c r="H119" s="62">
        <f>R19955602</f>
        <v>0</v>
      </c>
      <c r="I119" s="62">
        <f>R19955612</f>
        <v>0</v>
      </c>
      <c r="J119" s="33" t="s">
        <v>1502</v>
      </c>
      <c r="K119" s="33" t="s">
        <v>1503</v>
      </c>
    </row>
    <row r="120" spans="1:11" ht="12.75">
      <c r="A120" s="35">
        <v>3</v>
      </c>
      <c r="B120" s="35">
        <v>1</v>
      </c>
      <c r="C120" s="35">
        <v>2</v>
      </c>
      <c r="D120" s="33" t="s">
        <v>1320</v>
      </c>
      <c r="E120" s="33" t="s">
        <v>1321</v>
      </c>
      <c r="F120" s="33" t="s">
        <v>702</v>
      </c>
      <c r="G120" s="33" t="s">
        <v>706</v>
      </c>
      <c r="H120" s="62">
        <f>R19955651</f>
        <v>0</v>
      </c>
      <c r="I120" s="62">
        <f>R19955661+R19955671+R19955681</f>
        <v>0</v>
      </c>
      <c r="J120" s="33" t="s">
        <v>1504</v>
      </c>
      <c r="K120" s="33" t="s">
        <v>1505</v>
      </c>
    </row>
    <row r="121" spans="1:11" ht="12.75">
      <c r="A121" s="35">
        <v>3</v>
      </c>
      <c r="B121" s="35">
        <v>1</v>
      </c>
      <c r="C121" s="35">
        <v>2</v>
      </c>
      <c r="D121" s="33" t="s">
        <v>1320</v>
      </c>
      <c r="E121" s="33" t="s">
        <v>1321</v>
      </c>
      <c r="F121" s="33" t="s">
        <v>702</v>
      </c>
      <c r="G121" s="33" t="s">
        <v>706</v>
      </c>
      <c r="H121" s="62">
        <f>R19955652</f>
        <v>0</v>
      </c>
      <c r="I121" s="62">
        <f>R19955662+R19955672+R19955682</f>
        <v>0</v>
      </c>
      <c r="J121" s="33" t="s">
        <v>1506</v>
      </c>
      <c r="K121" s="33" t="s">
        <v>1507</v>
      </c>
    </row>
    <row r="122" spans="1:11" ht="12.75">
      <c r="A122" s="35">
        <v>3</v>
      </c>
      <c r="B122" s="35">
        <v>1</v>
      </c>
      <c r="C122" s="35">
        <v>2</v>
      </c>
      <c r="D122" s="33" t="s">
        <v>1320</v>
      </c>
      <c r="E122" s="33" t="s">
        <v>1321</v>
      </c>
      <c r="F122" s="33" t="s">
        <v>709</v>
      </c>
      <c r="G122" s="33" t="s">
        <v>711</v>
      </c>
      <c r="H122" s="62">
        <f>R19955851</f>
        <v>0</v>
      </c>
      <c r="I122" s="62">
        <f>R19955861+R19955871+R19955881</f>
        <v>0</v>
      </c>
      <c r="J122" s="33" t="s">
        <v>1508</v>
      </c>
      <c r="K122" s="33" t="s">
        <v>1509</v>
      </c>
    </row>
    <row r="123" spans="1:11" ht="12.75">
      <c r="A123" s="35">
        <v>3</v>
      </c>
      <c r="B123" s="35">
        <v>1</v>
      </c>
      <c r="C123" s="35">
        <v>2</v>
      </c>
      <c r="D123" s="33" t="s">
        <v>1320</v>
      </c>
      <c r="E123" s="33" t="s">
        <v>1321</v>
      </c>
      <c r="F123" s="33" t="s">
        <v>709</v>
      </c>
      <c r="G123" s="33" t="s">
        <v>711</v>
      </c>
      <c r="H123" s="62">
        <f>R19955852</f>
        <v>0</v>
      </c>
      <c r="I123" s="62">
        <f>R19955862+R19955872+R19955882</f>
        <v>0</v>
      </c>
      <c r="J123" s="33" t="s">
        <v>1510</v>
      </c>
      <c r="K123" s="33" t="s">
        <v>1511</v>
      </c>
    </row>
    <row r="124" spans="1:11" ht="12.75">
      <c r="A124" s="35">
        <v>3</v>
      </c>
      <c r="B124" s="35">
        <v>1</v>
      </c>
      <c r="C124" s="35">
        <v>2</v>
      </c>
      <c r="D124" s="33" t="s">
        <v>1320</v>
      </c>
      <c r="E124" s="33" t="s">
        <v>1321</v>
      </c>
      <c r="F124" s="33" t="s">
        <v>719</v>
      </c>
      <c r="G124" s="33" t="s">
        <v>719</v>
      </c>
      <c r="H124" s="62">
        <f>R19960091</f>
        <v>0</v>
      </c>
      <c r="I124" s="62">
        <f>R19960101</f>
        <v>0</v>
      </c>
      <c r="J124" s="33" t="s">
        <v>1512</v>
      </c>
      <c r="K124" s="33" t="s">
        <v>1513</v>
      </c>
    </row>
    <row r="125" spans="1:11" ht="12.75">
      <c r="A125" s="35">
        <v>3</v>
      </c>
      <c r="B125" s="35">
        <v>1</v>
      </c>
      <c r="C125" s="35">
        <v>2</v>
      </c>
      <c r="D125" s="33" t="s">
        <v>1320</v>
      </c>
      <c r="E125" s="33" t="s">
        <v>1321</v>
      </c>
      <c r="F125" s="33" t="s">
        <v>719</v>
      </c>
      <c r="G125" s="33" t="s">
        <v>719</v>
      </c>
      <c r="H125" s="62">
        <f>R19960092</f>
        <v>0</v>
      </c>
      <c r="I125" s="62">
        <f>R19960102</f>
        <v>0</v>
      </c>
      <c r="J125" s="33" t="s">
        <v>1514</v>
      </c>
      <c r="K125" s="33" t="s">
        <v>1515</v>
      </c>
    </row>
    <row r="126" spans="1:11" ht="12.75">
      <c r="A126" s="35">
        <v>3</v>
      </c>
      <c r="B126" s="35">
        <v>1</v>
      </c>
      <c r="C126" s="35">
        <v>2</v>
      </c>
      <c r="D126" s="33" t="s">
        <v>1320</v>
      </c>
      <c r="E126" s="33" t="s">
        <v>1321</v>
      </c>
      <c r="F126" s="33" t="s">
        <v>721</v>
      </c>
      <c r="G126" s="33" t="s">
        <v>735</v>
      </c>
      <c r="H126" s="62">
        <f>R19960101</f>
        <v>0</v>
      </c>
      <c r="I126" s="62">
        <f>R19960151+R19960201+R19960251+R19960451+R19960501</f>
        <v>0</v>
      </c>
      <c r="J126" s="33" t="s">
        <v>1516</v>
      </c>
      <c r="K126" s="33" t="s">
        <v>1512</v>
      </c>
    </row>
    <row r="127" spans="1:11" ht="12.75">
      <c r="A127" s="35">
        <v>3</v>
      </c>
      <c r="B127" s="35">
        <v>1</v>
      </c>
      <c r="C127" s="35">
        <v>2</v>
      </c>
      <c r="D127" s="33" t="s">
        <v>1320</v>
      </c>
      <c r="E127" s="33" t="s">
        <v>1321</v>
      </c>
      <c r="F127" s="33" t="s">
        <v>721</v>
      </c>
      <c r="G127" s="33" t="s">
        <v>735</v>
      </c>
      <c r="H127" s="62">
        <f>R19960102</f>
        <v>0</v>
      </c>
      <c r="I127" s="62">
        <f>R19960152+R19960202+R19960252+R19960452+R19960502</f>
        <v>0</v>
      </c>
      <c r="J127" s="33" t="s">
        <v>1517</v>
      </c>
      <c r="K127" s="33" t="s">
        <v>1514</v>
      </c>
    </row>
    <row r="128" spans="1:11" ht="12.75">
      <c r="A128" s="35">
        <v>3</v>
      </c>
      <c r="B128" s="35">
        <v>1</v>
      </c>
      <c r="C128" s="35">
        <v>2</v>
      </c>
      <c r="D128" s="33" t="s">
        <v>1320</v>
      </c>
      <c r="E128" s="33" t="s">
        <v>1321</v>
      </c>
      <c r="F128" s="33" t="s">
        <v>737</v>
      </c>
      <c r="G128" s="33" t="s">
        <v>737</v>
      </c>
      <c r="H128" s="62">
        <f>R19960101</f>
        <v>0</v>
      </c>
      <c r="I128" s="62">
        <f>R19960551</f>
        <v>0</v>
      </c>
      <c r="J128" s="33" t="s">
        <v>1518</v>
      </c>
      <c r="K128" s="33" t="s">
        <v>1512</v>
      </c>
    </row>
    <row r="129" spans="1:11" ht="12.75">
      <c r="A129" s="35">
        <v>3</v>
      </c>
      <c r="B129" s="35">
        <v>1</v>
      </c>
      <c r="C129" s="35">
        <v>2</v>
      </c>
      <c r="D129" s="33" t="s">
        <v>1320</v>
      </c>
      <c r="E129" s="33" t="s">
        <v>1321</v>
      </c>
      <c r="F129" s="33" t="s">
        <v>737</v>
      </c>
      <c r="G129" s="33" t="s">
        <v>737</v>
      </c>
      <c r="H129" s="62">
        <f>R19960102</f>
        <v>0</v>
      </c>
      <c r="I129" s="62">
        <f>R19960552</f>
        <v>0</v>
      </c>
      <c r="J129" s="33" t="s">
        <v>1519</v>
      </c>
      <c r="K129" s="33" t="s">
        <v>1514</v>
      </c>
    </row>
    <row r="130" spans="1:11" ht="12.75">
      <c r="A130" s="35">
        <v>3</v>
      </c>
      <c r="B130" s="35">
        <v>1</v>
      </c>
      <c r="C130" s="35">
        <v>2</v>
      </c>
      <c r="D130" s="33" t="s">
        <v>1320</v>
      </c>
      <c r="E130" s="33" t="s">
        <v>1321</v>
      </c>
      <c r="F130" s="33" t="s">
        <v>747</v>
      </c>
      <c r="G130" s="33" t="s">
        <v>747</v>
      </c>
      <c r="H130" s="62">
        <f>R19960101</f>
        <v>0</v>
      </c>
      <c r="I130" s="62">
        <f>R19960801</f>
        <v>0</v>
      </c>
      <c r="J130" s="33" t="s">
        <v>1520</v>
      </c>
      <c r="K130" s="33" t="s">
        <v>1512</v>
      </c>
    </row>
    <row r="131" spans="1:11" ht="12.75">
      <c r="A131" s="35">
        <v>3</v>
      </c>
      <c r="B131" s="35">
        <v>1</v>
      </c>
      <c r="C131" s="35">
        <v>2</v>
      </c>
      <c r="D131" s="33" t="s">
        <v>1320</v>
      </c>
      <c r="E131" s="33" t="s">
        <v>1321</v>
      </c>
      <c r="F131" s="33" t="s">
        <v>747</v>
      </c>
      <c r="G131" s="33" t="s">
        <v>747</v>
      </c>
      <c r="H131" s="62">
        <f>R19960102</f>
        <v>0</v>
      </c>
      <c r="I131" s="62">
        <f>R19960802</f>
        <v>0</v>
      </c>
      <c r="J131" s="33" t="s">
        <v>1521</v>
      </c>
      <c r="K131" s="33" t="s">
        <v>1514</v>
      </c>
    </row>
    <row r="132" spans="1:11" ht="12.75">
      <c r="A132" s="35">
        <v>3</v>
      </c>
      <c r="B132" s="35">
        <v>1</v>
      </c>
      <c r="C132" s="35">
        <v>2</v>
      </c>
      <c r="D132" s="33" t="s">
        <v>1320</v>
      </c>
      <c r="E132" s="33" t="s">
        <v>1321</v>
      </c>
      <c r="F132" s="33" t="s">
        <v>749</v>
      </c>
      <c r="G132" s="33" t="s">
        <v>749</v>
      </c>
      <c r="H132" s="62">
        <f>R19960101</f>
        <v>0</v>
      </c>
      <c r="I132" s="62">
        <f>R19960851</f>
        <v>0</v>
      </c>
      <c r="J132" s="33" t="s">
        <v>1522</v>
      </c>
      <c r="K132" s="33" t="s">
        <v>1512</v>
      </c>
    </row>
    <row r="133" spans="1:11" ht="12.75">
      <c r="A133" s="35">
        <v>3</v>
      </c>
      <c r="B133" s="35">
        <v>1</v>
      </c>
      <c r="C133" s="35">
        <v>2</v>
      </c>
      <c r="D133" s="33" t="s">
        <v>1320</v>
      </c>
      <c r="E133" s="33" t="s">
        <v>1321</v>
      </c>
      <c r="F133" s="33" t="s">
        <v>749</v>
      </c>
      <c r="G133" s="33" t="s">
        <v>749</v>
      </c>
      <c r="H133" s="62">
        <f>R19960102</f>
        <v>0</v>
      </c>
      <c r="I133" s="62">
        <f>R19960852</f>
        <v>0</v>
      </c>
      <c r="J133" s="33" t="s">
        <v>1523</v>
      </c>
      <c r="K133" s="33" t="s">
        <v>1514</v>
      </c>
    </row>
    <row r="134" spans="1:11" ht="12.75">
      <c r="A134" s="35">
        <v>3</v>
      </c>
      <c r="B134" s="35">
        <v>1</v>
      </c>
      <c r="C134" s="35">
        <v>2</v>
      </c>
      <c r="D134" s="33" t="s">
        <v>1320</v>
      </c>
      <c r="E134" s="33" t="s">
        <v>1321</v>
      </c>
      <c r="F134" s="33" t="s">
        <v>751</v>
      </c>
      <c r="G134" s="33" t="s">
        <v>751</v>
      </c>
      <c r="H134" s="62">
        <f>R19960101</f>
        <v>0</v>
      </c>
      <c r="I134" s="62">
        <f>R19960901</f>
        <v>0</v>
      </c>
      <c r="J134" s="33" t="s">
        <v>1524</v>
      </c>
      <c r="K134" s="33" t="s">
        <v>1512</v>
      </c>
    </row>
    <row r="135" spans="1:11" ht="12.75">
      <c r="A135" s="35">
        <v>3</v>
      </c>
      <c r="B135" s="35">
        <v>1</v>
      </c>
      <c r="C135" s="35">
        <v>2</v>
      </c>
      <c r="D135" s="33" t="s">
        <v>1320</v>
      </c>
      <c r="E135" s="33" t="s">
        <v>1321</v>
      </c>
      <c r="F135" s="33" t="s">
        <v>751</v>
      </c>
      <c r="G135" s="33" t="s">
        <v>751</v>
      </c>
      <c r="H135" s="62">
        <f>R19960102</f>
        <v>0</v>
      </c>
      <c r="I135" s="62">
        <f>R19960902</f>
        <v>0</v>
      </c>
      <c r="J135" s="33" t="s">
        <v>1525</v>
      </c>
      <c r="K135" s="33" t="s">
        <v>1514</v>
      </c>
    </row>
    <row r="136" spans="1:11" ht="12.75">
      <c r="A136" s="35">
        <v>3</v>
      </c>
      <c r="B136" s="35">
        <v>1</v>
      </c>
      <c r="C136" s="35">
        <v>2</v>
      </c>
      <c r="D136" s="33" t="s">
        <v>1320</v>
      </c>
      <c r="E136" s="33" t="s">
        <v>1321</v>
      </c>
      <c r="F136" s="33" t="s">
        <v>753</v>
      </c>
      <c r="G136" s="33" t="s">
        <v>753</v>
      </c>
      <c r="H136" s="62">
        <f>R19960101</f>
        <v>0</v>
      </c>
      <c r="I136" s="62">
        <f>R19960951</f>
        <v>0</v>
      </c>
      <c r="J136" s="33" t="s">
        <v>1526</v>
      </c>
      <c r="K136" s="33" t="s">
        <v>1512</v>
      </c>
    </row>
    <row r="137" spans="1:11" ht="12.75">
      <c r="A137" s="35">
        <v>3</v>
      </c>
      <c r="B137" s="35">
        <v>1</v>
      </c>
      <c r="C137" s="35">
        <v>2</v>
      </c>
      <c r="D137" s="33" t="s">
        <v>1320</v>
      </c>
      <c r="E137" s="33" t="s">
        <v>1321</v>
      </c>
      <c r="F137" s="33" t="s">
        <v>753</v>
      </c>
      <c r="G137" s="33" t="s">
        <v>753</v>
      </c>
      <c r="H137" s="62">
        <f>R19960102</f>
        <v>0</v>
      </c>
      <c r="I137" s="62">
        <f>R19960952</f>
        <v>0</v>
      </c>
      <c r="J137" s="33" t="s">
        <v>1527</v>
      </c>
      <c r="K137" s="33" t="s">
        <v>1514</v>
      </c>
    </row>
    <row r="138" spans="1:11" ht="12.75">
      <c r="A138" s="35">
        <v>3</v>
      </c>
      <c r="B138" s="35">
        <v>1</v>
      </c>
      <c r="C138" s="35">
        <v>2</v>
      </c>
      <c r="D138" s="33" t="s">
        <v>1320</v>
      </c>
      <c r="E138" s="33" t="s">
        <v>1321</v>
      </c>
      <c r="F138" s="33" t="s">
        <v>765</v>
      </c>
      <c r="G138" s="33" t="s">
        <v>765</v>
      </c>
      <c r="H138" s="62">
        <f>R19960101</f>
        <v>0</v>
      </c>
      <c r="I138" s="62">
        <f>R19962001</f>
        <v>0</v>
      </c>
      <c r="J138" s="33" t="s">
        <v>1528</v>
      </c>
      <c r="K138" s="33" t="s">
        <v>1512</v>
      </c>
    </row>
    <row r="139" spans="1:11" ht="12.75">
      <c r="A139" s="35">
        <v>3</v>
      </c>
      <c r="B139" s="35">
        <v>1</v>
      </c>
      <c r="C139" s="35">
        <v>2</v>
      </c>
      <c r="D139" s="33" t="s">
        <v>1320</v>
      </c>
      <c r="E139" s="33" t="s">
        <v>1321</v>
      </c>
      <c r="F139" s="33" t="s">
        <v>765</v>
      </c>
      <c r="G139" s="33" t="s">
        <v>765</v>
      </c>
      <c r="H139" s="62">
        <f>R19960102</f>
        <v>0</v>
      </c>
      <c r="I139" s="62">
        <f>R19962002</f>
        <v>0</v>
      </c>
      <c r="J139" s="33" t="s">
        <v>1529</v>
      </c>
      <c r="K139" s="33" t="s">
        <v>1514</v>
      </c>
    </row>
    <row r="140" spans="1:11" ht="12.75">
      <c r="A140" s="35">
        <v>3</v>
      </c>
      <c r="B140" s="35">
        <v>1</v>
      </c>
      <c r="C140" s="35">
        <v>2</v>
      </c>
      <c r="D140" s="33" t="s">
        <v>1320</v>
      </c>
      <c r="E140" s="33" t="s">
        <v>1321</v>
      </c>
      <c r="F140" s="33" t="s">
        <v>739</v>
      </c>
      <c r="G140" s="33" t="s">
        <v>745</v>
      </c>
      <c r="H140" s="62">
        <f>R19960551</f>
        <v>0</v>
      </c>
      <c r="I140" s="62">
        <f>R19960601+R19960651+R19960701+R19960751</f>
        <v>0</v>
      </c>
      <c r="J140" s="33" t="s">
        <v>1530</v>
      </c>
      <c r="K140" s="33" t="s">
        <v>1518</v>
      </c>
    </row>
    <row r="141" spans="1:11" ht="12.75">
      <c r="A141" s="35">
        <v>3</v>
      </c>
      <c r="B141" s="35">
        <v>1</v>
      </c>
      <c r="C141" s="35">
        <v>2</v>
      </c>
      <c r="D141" s="33" t="s">
        <v>1320</v>
      </c>
      <c r="E141" s="33" t="s">
        <v>1321</v>
      </c>
      <c r="F141" s="33" t="s">
        <v>739</v>
      </c>
      <c r="G141" s="33" t="s">
        <v>745</v>
      </c>
      <c r="H141" s="62">
        <f>R19960552</f>
        <v>0</v>
      </c>
      <c r="I141" s="62">
        <f>R19960602+R19960652+R19960702+R19960752</f>
        <v>0</v>
      </c>
      <c r="J141" s="33" t="s">
        <v>1531</v>
      </c>
      <c r="K141" s="33" t="s">
        <v>1519</v>
      </c>
    </row>
    <row r="142" spans="1:11" ht="12.75">
      <c r="A142" s="35">
        <v>3</v>
      </c>
      <c r="B142" s="35">
        <v>1</v>
      </c>
      <c r="C142" s="35">
        <v>2</v>
      </c>
      <c r="D142" s="33" t="s">
        <v>1320</v>
      </c>
      <c r="E142" s="33" t="s">
        <v>1321</v>
      </c>
      <c r="F142" s="33" t="s">
        <v>767</v>
      </c>
      <c r="G142" s="33" t="s">
        <v>823</v>
      </c>
      <c r="H142" s="62">
        <f>R19962001</f>
        <v>0</v>
      </c>
      <c r="I142" s="62">
        <f>R19962051+R19962251+R19962351+R19962371+R19962401+R19962501+R19962781+R19962791+R19962851+R19962861</f>
        <v>0</v>
      </c>
      <c r="J142" s="33" t="s">
        <v>1532</v>
      </c>
      <c r="K142" s="33" t="s">
        <v>1528</v>
      </c>
    </row>
    <row r="143" spans="1:11" ht="12.75">
      <c r="A143" s="35">
        <v>3</v>
      </c>
      <c r="B143" s="35">
        <v>1</v>
      </c>
      <c r="C143" s="35">
        <v>2</v>
      </c>
      <c r="D143" s="33" t="s">
        <v>1320</v>
      </c>
      <c r="E143" s="33" t="s">
        <v>1321</v>
      </c>
      <c r="F143" s="33" t="s">
        <v>767</v>
      </c>
      <c r="G143" s="33" t="s">
        <v>823</v>
      </c>
      <c r="H143" s="62">
        <f>R19962002</f>
        <v>0</v>
      </c>
      <c r="I143" s="62">
        <f>R19962052+R19962252+R19962352+R19962372+R19962402+R19962502+R19962782+R19962792+R19962852+R19962862</f>
        <v>0</v>
      </c>
      <c r="J143" s="33" t="s">
        <v>1533</v>
      </c>
      <c r="K143" s="33" t="s">
        <v>1529</v>
      </c>
    </row>
    <row r="144" spans="1:11" ht="12.75">
      <c r="A144" s="35">
        <v>3</v>
      </c>
      <c r="B144" s="35">
        <v>1</v>
      </c>
      <c r="C144" s="35">
        <v>2</v>
      </c>
      <c r="D144" s="33" t="s">
        <v>1320</v>
      </c>
      <c r="E144" s="33" t="s">
        <v>1321</v>
      </c>
      <c r="F144" s="33" t="s">
        <v>825</v>
      </c>
      <c r="G144" s="33" t="s">
        <v>825</v>
      </c>
      <c r="H144" s="62">
        <f>R19962001</f>
        <v>0</v>
      </c>
      <c r="I144" s="62">
        <f>R19962901</f>
        <v>0</v>
      </c>
      <c r="J144" s="33" t="s">
        <v>1534</v>
      </c>
      <c r="K144" s="33" t="s">
        <v>1528</v>
      </c>
    </row>
    <row r="145" spans="1:11" ht="12.75">
      <c r="A145" s="35">
        <v>3</v>
      </c>
      <c r="B145" s="35">
        <v>1</v>
      </c>
      <c r="C145" s="35">
        <v>2</v>
      </c>
      <c r="D145" s="33" t="s">
        <v>1320</v>
      </c>
      <c r="E145" s="33" t="s">
        <v>1321</v>
      </c>
      <c r="F145" s="33" t="s">
        <v>825</v>
      </c>
      <c r="G145" s="33" t="s">
        <v>825</v>
      </c>
      <c r="H145" s="62">
        <f>R19962002</f>
        <v>0</v>
      </c>
      <c r="I145" s="62">
        <f>R19962902</f>
        <v>0</v>
      </c>
      <c r="J145" s="33" t="s">
        <v>1535</v>
      </c>
      <c r="K145" s="33" t="s">
        <v>1529</v>
      </c>
    </row>
    <row r="146" spans="1:11" ht="12.75">
      <c r="A146" s="35">
        <v>3</v>
      </c>
      <c r="B146" s="35">
        <v>1</v>
      </c>
      <c r="C146" s="35">
        <v>2</v>
      </c>
      <c r="D146" s="33" t="s">
        <v>1320</v>
      </c>
      <c r="E146" s="33" t="s">
        <v>1321</v>
      </c>
      <c r="F146" s="33" t="s">
        <v>827</v>
      </c>
      <c r="G146" s="33" t="s">
        <v>827</v>
      </c>
      <c r="H146" s="62">
        <f>R19962001</f>
        <v>0</v>
      </c>
      <c r="I146" s="62">
        <f>R19962951</f>
        <v>0</v>
      </c>
      <c r="J146" s="33" t="s">
        <v>1536</v>
      </c>
      <c r="K146" s="33" t="s">
        <v>1528</v>
      </c>
    </row>
    <row r="147" spans="1:11" ht="12.75">
      <c r="A147" s="35">
        <v>3</v>
      </c>
      <c r="B147" s="35">
        <v>1</v>
      </c>
      <c r="C147" s="35">
        <v>2</v>
      </c>
      <c r="D147" s="33" t="s">
        <v>1320</v>
      </c>
      <c r="E147" s="33" t="s">
        <v>1321</v>
      </c>
      <c r="F147" s="33" t="s">
        <v>827</v>
      </c>
      <c r="G147" s="33" t="s">
        <v>827</v>
      </c>
      <c r="H147" s="62">
        <f>R19962002</f>
        <v>0</v>
      </c>
      <c r="I147" s="62">
        <f>R19962952</f>
        <v>0</v>
      </c>
      <c r="J147" s="33" t="s">
        <v>1537</v>
      </c>
      <c r="K147" s="33" t="s">
        <v>1529</v>
      </c>
    </row>
    <row r="148" spans="1:11" ht="12.75">
      <c r="A148" s="35">
        <v>3</v>
      </c>
      <c r="B148" s="35">
        <v>1</v>
      </c>
      <c r="C148" s="35">
        <v>2</v>
      </c>
      <c r="D148" s="33" t="s">
        <v>1320</v>
      </c>
      <c r="E148" s="33" t="s">
        <v>1321</v>
      </c>
      <c r="F148" s="33" t="s">
        <v>769</v>
      </c>
      <c r="G148" s="33" t="s">
        <v>773</v>
      </c>
      <c r="H148" s="62">
        <f>R19962051</f>
        <v>0</v>
      </c>
      <c r="I148" s="62">
        <f>R19962101+R19962151+R19962201</f>
        <v>0</v>
      </c>
      <c r="J148" s="33" t="s">
        <v>1538</v>
      </c>
      <c r="K148" s="33" t="s">
        <v>1539</v>
      </c>
    </row>
    <row r="149" spans="1:11" ht="12.75">
      <c r="A149" s="35">
        <v>3</v>
      </c>
      <c r="B149" s="35">
        <v>1</v>
      </c>
      <c r="C149" s="35">
        <v>2</v>
      </c>
      <c r="D149" s="33" t="s">
        <v>1320</v>
      </c>
      <c r="E149" s="33" t="s">
        <v>1321</v>
      </c>
      <c r="F149" s="33" t="s">
        <v>769</v>
      </c>
      <c r="G149" s="33" t="s">
        <v>773</v>
      </c>
      <c r="H149" s="62">
        <f>R19962052</f>
        <v>0</v>
      </c>
      <c r="I149" s="62">
        <f>R19962102+R19962152+R19962202</f>
        <v>0</v>
      </c>
      <c r="J149" s="33" t="s">
        <v>1540</v>
      </c>
      <c r="K149" s="33" t="s">
        <v>1541</v>
      </c>
    </row>
    <row r="150" spans="1:11" ht="12.75">
      <c r="A150" s="35">
        <v>3</v>
      </c>
      <c r="B150" s="35">
        <v>1</v>
      </c>
      <c r="C150" s="35">
        <v>2</v>
      </c>
      <c r="D150" s="33" t="s">
        <v>1320</v>
      </c>
      <c r="E150" s="33" t="s">
        <v>1321</v>
      </c>
      <c r="F150" s="33" t="s">
        <v>777</v>
      </c>
      <c r="G150" s="33" t="s">
        <v>779</v>
      </c>
      <c r="H150" s="62">
        <f>R19962251</f>
        <v>0</v>
      </c>
      <c r="I150" s="62">
        <f>R19962301+R19962321</f>
        <v>0</v>
      </c>
      <c r="J150" s="33" t="s">
        <v>1542</v>
      </c>
      <c r="K150" s="33" t="s">
        <v>1543</v>
      </c>
    </row>
    <row r="151" spans="1:11" ht="12.75">
      <c r="A151" s="35">
        <v>3</v>
      </c>
      <c r="B151" s="35">
        <v>1</v>
      </c>
      <c r="C151" s="35">
        <v>2</v>
      </c>
      <c r="D151" s="33" t="s">
        <v>1320</v>
      </c>
      <c r="E151" s="33" t="s">
        <v>1321</v>
      </c>
      <c r="F151" s="33" t="s">
        <v>777</v>
      </c>
      <c r="G151" s="33" t="s">
        <v>779</v>
      </c>
      <c r="H151" s="62">
        <f>R19962252</f>
        <v>0</v>
      </c>
      <c r="I151" s="62">
        <f>R19962302+R19962322</f>
        <v>0</v>
      </c>
      <c r="J151" s="33" t="s">
        <v>1544</v>
      </c>
      <c r="K151" s="33" t="s">
        <v>1545</v>
      </c>
    </row>
    <row r="152" spans="1:11" ht="12.75">
      <c r="A152" s="35">
        <v>3</v>
      </c>
      <c r="B152" s="35">
        <v>1</v>
      </c>
      <c r="C152" s="35">
        <v>2</v>
      </c>
      <c r="D152" s="33" t="s">
        <v>1320</v>
      </c>
      <c r="E152" s="33" t="s">
        <v>1321</v>
      </c>
      <c r="F152" s="33" t="s">
        <v>787</v>
      </c>
      <c r="G152" s="33" t="s">
        <v>787</v>
      </c>
      <c r="H152" s="62">
        <f>R19962401</f>
        <v>0</v>
      </c>
      <c r="I152" s="62">
        <f>R19962451</f>
        <v>0</v>
      </c>
      <c r="J152" s="33" t="s">
        <v>1546</v>
      </c>
      <c r="K152" s="33" t="s">
        <v>1547</v>
      </c>
    </row>
    <row r="153" spans="1:11" ht="12.75">
      <c r="A153" s="35">
        <v>3</v>
      </c>
      <c r="B153" s="35">
        <v>1</v>
      </c>
      <c r="C153" s="35">
        <v>2</v>
      </c>
      <c r="D153" s="33" t="s">
        <v>1320</v>
      </c>
      <c r="E153" s="33" t="s">
        <v>1321</v>
      </c>
      <c r="F153" s="33" t="s">
        <v>787</v>
      </c>
      <c r="G153" s="33" t="s">
        <v>787</v>
      </c>
      <c r="H153" s="62">
        <f>R19962402</f>
        <v>0</v>
      </c>
      <c r="I153" s="62">
        <f>R19962452</f>
        <v>0</v>
      </c>
      <c r="J153" s="33" t="s">
        <v>1548</v>
      </c>
      <c r="K153" s="33" t="s">
        <v>1549</v>
      </c>
    </row>
    <row r="154" spans="1:11" ht="12.75">
      <c r="A154" s="35">
        <v>3</v>
      </c>
      <c r="B154" s="35">
        <v>1</v>
      </c>
      <c r="C154" s="35">
        <v>2</v>
      </c>
      <c r="D154" s="33" t="s">
        <v>1320</v>
      </c>
      <c r="E154" s="33" t="s">
        <v>1321</v>
      </c>
      <c r="F154" s="33" t="s">
        <v>791</v>
      </c>
      <c r="G154" s="33" t="s">
        <v>803</v>
      </c>
      <c r="H154" s="62">
        <f>R19962501</f>
        <v>0</v>
      </c>
      <c r="I154" s="62">
        <f>(R19962551+R19962601+R19962621+R19962651+R19962701+R19962751+R19962761)</f>
        <v>0</v>
      </c>
      <c r="J154" s="33" t="s">
        <v>1550</v>
      </c>
      <c r="K154" s="33" t="s">
        <v>1551</v>
      </c>
    </row>
    <row r="155" spans="1:11" ht="12.75">
      <c r="A155" s="35">
        <v>3</v>
      </c>
      <c r="B155" s="35">
        <v>1</v>
      </c>
      <c r="C155" s="35">
        <v>2</v>
      </c>
      <c r="D155" s="33" t="s">
        <v>1320</v>
      </c>
      <c r="E155" s="33" t="s">
        <v>1321</v>
      </c>
      <c r="F155" s="33" t="s">
        <v>791</v>
      </c>
      <c r="G155" s="33" t="s">
        <v>803</v>
      </c>
      <c r="H155" s="62">
        <f>R19962502</f>
        <v>0</v>
      </c>
      <c r="I155" s="62">
        <f>(R19962552+R19962602+R19962622+R19962652+R19962702+R19962752+R19962762)</f>
        <v>0</v>
      </c>
      <c r="J155" s="33" t="s">
        <v>1552</v>
      </c>
      <c r="K155" s="33" t="s">
        <v>1553</v>
      </c>
    </row>
    <row r="156" spans="1:11" ht="12.75">
      <c r="A156" s="35">
        <v>3</v>
      </c>
      <c r="B156" s="35">
        <v>1</v>
      </c>
      <c r="C156" s="35">
        <v>2</v>
      </c>
      <c r="D156" s="33" t="s">
        <v>1320</v>
      </c>
      <c r="E156" s="33" t="s">
        <v>1321</v>
      </c>
      <c r="F156" s="33" t="s">
        <v>805</v>
      </c>
      <c r="G156" s="33" t="s">
        <v>805</v>
      </c>
      <c r="H156" s="62">
        <f>R19962761</f>
        <v>0</v>
      </c>
      <c r="I156" s="62">
        <f>R19962771</f>
        <v>0</v>
      </c>
      <c r="J156" s="33" t="s">
        <v>1554</v>
      </c>
      <c r="K156" s="33" t="s">
        <v>1555</v>
      </c>
    </row>
    <row r="157" spans="1:11" ht="12.75">
      <c r="A157" s="35">
        <v>3</v>
      </c>
      <c r="B157" s="35">
        <v>1</v>
      </c>
      <c r="C157" s="35">
        <v>2</v>
      </c>
      <c r="D157" s="33" t="s">
        <v>1320</v>
      </c>
      <c r="E157" s="33" t="s">
        <v>1321</v>
      </c>
      <c r="F157" s="33" t="s">
        <v>805</v>
      </c>
      <c r="G157" s="33" t="s">
        <v>805</v>
      </c>
      <c r="H157" s="62">
        <f>R19962762</f>
        <v>0</v>
      </c>
      <c r="I157" s="62">
        <f>R19962772</f>
        <v>0</v>
      </c>
      <c r="J157" s="33" t="s">
        <v>1556</v>
      </c>
      <c r="K157" s="33" t="s">
        <v>1557</v>
      </c>
    </row>
    <row r="158" spans="1:11" ht="12.75">
      <c r="A158" s="35">
        <v>3</v>
      </c>
      <c r="B158" s="35">
        <v>1</v>
      </c>
      <c r="C158" s="35">
        <v>2</v>
      </c>
      <c r="D158" s="33" t="s">
        <v>1320</v>
      </c>
      <c r="E158" s="33" t="s">
        <v>1321</v>
      </c>
      <c r="F158" s="33" t="s">
        <v>811</v>
      </c>
      <c r="G158" s="33" t="s">
        <v>819</v>
      </c>
      <c r="H158" s="62">
        <f>R19962791</f>
        <v>0</v>
      </c>
      <c r="I158" s="62">
        <f>R19962801+R19962811+R19962821+R19962831+R19962841</f>
        <v>0</v>
      </c>
      <c r="J158" s="33" t="s">
        <v>1558</v>
      </c>
      <c r="K158" s="33" t="s">
        <v>1559</v>
      </c>
    </row>
    <row r="159" spans="1:11" ht="12.75">
      <c r="A159" s="35">
        <v>3</v>
      </c>
      <c r="B159" s="35">
        <v>1</v>
      </c>
      <c r="C159" s="35">
        <v>2</v>
      </c>
      <c r="D159" s="33" t="s">
        <v>1320</v>
      </c>
      <c r="E159" s="33" t="s">
        <v>1321</v>
      </c>
      <c r="F159" s="33" t="s">
        <v>811</v>
      </c>
      <c r="G159" s="33" t="s">
        <v>819</v>
      </c>
      <c r="H159" s="62">
        <f>R19962792</f>
        <v>0</v>
      </c>
      <c r="I159" s="62">
        <f>R19962802+R19962812+R19962822+R19962832+R19962842</f>
        <v>0</v>
      </c>
      <c r="J159" s="33" t="s">
        <v>1560</v>
      </c>
      <c r="K159" s="33" t="s">
        <v>1561</v>
      </c>
    </row>
    <row r="160" spans="1:11" ht="12.75">
      <c r="A160" s="35">
        <v>3</v>
      </c>
      <c r="B160" s="35">
        <v>1</v>
      </c>
      <c r="C160" s="35">
        <v>3</v>
      </c>
      <c r="D160" s="33" t="s">
        <v>1320</v>
      </c>
      <c r="E160" s="33" t="s">
        <v>1321</v>
      </c>
      <c r="F160" s="33" t="s">
        <v>831</v>
      </c>
      <c r="G160" s="33" t="s">
        <v>835</v>
      </c>
      <c r="H160" s="62">
        <f>R19964001</f>
        <v>0</v>
      </c>
      <c r="I160" s="62">
        <f>R19964051+R19964101+R19964151</f>
        <v>0</v>
      </c>
      <c r="J160" s="33" t="s">
        <v>1562</v>
      </c>
      <c r="K160" s="33" t="s">
        <v>1563</v>
      </c>
    </row>
    <row r="161" spans="1:11" ht="12.75">
      <c r="A161" s="35">
        <v>3</v>
      </c>
      <c r="B161" s="35">
        <v>1</v>
      </c>
      <c r="C161" s="35">
        <v>3</v>
      </c>
      <c r="D161" s="33" t="s">
        <v>1320</v>
      </c>
      <c r="E161" s="33" t="s">
        <v>1321</v>
      </c>
      <c r="F161" s="33" t="s">
        <v>831</v>
      </c>
      <c r="G161" s="33" t="s">
        <v>835</v>
      </c>
      <c r="H161" s="62">
        <f>R19964002</f>
        <v>0</v>
      </c>
      <c r="I161" s="62">
        <f>R19964052+R19964102+R19964152</f>
        <v>0</v>
      </c>
      <c r="J161" s="33" t="s">
        <v>1564</v>
      </c>
      <c r="K161" s="33" t="s">
        <v>1565</v>
      </c>
    </row>
    <row r="162" spans="1:11" ht="12.75">
      <c r="A162" s="35">
        <v>3</v>
      </c>
      <c r="B162" s="35">
        <v>1</v>
      </c>
      <c r="C162" s="35">
        <v>3</v>
      </c>
      <c r="D162" s="33" t="s">
        <v>1320</v>
      </c>
      <c r="E162" s="33" t="s">
        <v>1321</v>
      </c>
      <c r="F162" s="33" t="s">
        <v>831</v>
      </c>
      <c r="G162" s="33" t="s">
        <v>835</v>
      </c>
      <c r="H162" s="62">
        <f>R19964003</f>
        <v>0</v>
      </c>
      <c r="I162" s="62">
        <f>R19964053+R19964103+R19964153</f>
        <v>0</v>
      </c>
      <c r="J162" s="33" t="s">
        <v>1566</v>
      </c>
      <c r="K162" s="33" t="s">
        <v>1567</v>
      </c>
    </row>
    <row r="163" spans="1:11" ht="12.75">
      <c r="A163" s="35">
        <v>3</v>
      </c>
      <c r="B163" s="35">
        <v>1</v>
      </c>
      <c r="C163" s="35">
        <v>3</v>
      </c>
      <c r="D163" s="33" t="s">
        <v>1320</v>
      </c>
      <c r="E163" s="33" t="s">
        <v>1321</v>
      </c>
      <c r="F163" s="33" t="s">
        <v>892</v>
      </c>
      <c r="G163" s="33" t="s">
        <v>892</v>
      </c>
      <c r="H163" s="62">
        <f>R19964001</f>
        <v>0</v>
      </c>
      <c r="I163" s="62">
        <f>R19968001</f>
        <v>0</v>
      </c>
      <c r="J163" s="33" t="s">
        <v>1568</v>
      </c>
      <c r="K163" s="33" t="s">
        <v>1563</v>
      </c>
    </row>
    <row r="164" spans="1:11" ht="12.75">
      <c r="A164" s="35">
        <v>3</v>
      </c>
      <c r="B164" s="35">
        <v>1</v>
      </c>
      <c r="C164" s="35">
        <v>3</v>
      </c>
      <c r="D164" s="33" t="s">
        <v>1320</v>
      </c>
      <c r="E164" s="33" t="s">
        <v>1321</v>
      </c>
      <c r="F164" s="33" t="s">
        <v>892</v>
      </c>
      <c r="G164" s="33" t="s">
        <v>892</v>
      </c>
      <c r="H164" s="62">
        <f>R19964002</f>
        <v>0</v>
      </c>
      <c r="I164" s="62">
        <f>R19968002</f>
        <v>0</v>
      </c>
      <c r="J164" s="33" t="s">
        <v>1569</v>
      </c>
      <c r="K164" s="33" t="s">
        <v>1565</v>
      </c>
    </row>
    <row r="165" spans="1:11" ht="12.75">
      <c r="A165" s="35">
        <v>3</v>
      </c>
      <c r="B165" s="35">
        <v>1</v>
      </c>
      <c r="C165" s="35">
        <v>3</v>
      </c>
      <c r="D165" s="33" t="s">
        <v>1320</v>
      </c>
      <c r="E165" s="33" t="s">
        <v>1321</v>
      </c>
      <c r="F165" s="33" t="s">
        <v>892</v>
      </c>
      <c r="G165" s="33" t="s">
        <v>892</v>
      </c>
      <c r="H165" s="62">
        <f>R19964003</f>
        <v>0</v>
      </c>
      <c r="I165" s="62">
        <f>R19968003</f>
        <v>0</v>
      </c>
      <c r="J165" s="33" t="s">
        <v>1570</v>
      </c>
      <c r="K165" s="33" t="s">
        <v>1567</v>
      </c>
    </row>
    <row r="166" spans="1:11" ht="12.75">
      <c r="A166" s="35">
        <v>3</v>
      </c>
      <c r="B166" s="35">
        <v>1</v>
      </c>
      <c r="C166" s="35">
        <v>3</v>
      </c>
      <c r="D166" s="33" t="s">
        <v>1320</v>
      </c>
      <c r="E166" s="33" t="s">
        <v>1321</v>
      </c>
      <c r="F166" s="33" t="s">
        <v>839</v>
      </c>
      <c r="G166" s="33" t="s">
        <v>841</v>
      </c>
      <c r="H166" s="62">
        <f>R19964201</f>
        <v>0</v>
      </c>
      <c r="I166" s="62">
        <f>R19964251+R19964261</f>
        <v>0</v>
      </c>
      <c r="J166" s="33" t="s">
        <v>1571</v>
      </c>
      <c r="K166" s="33" t="s">
        <v>1572</v>
      </c>
    </row>
    <row r="167" spans="1:11" ht="12.75">
      <c r="A167" s="35">
        <v>3</v>
      </c>
      <c r="B167" s="35">
        <v>1</v>
      </c>
      <c r="C167" s="35">
        <v>3</v>
      </c>
      <c r="D167" s="33" t="s">
        <v>1320</v>
      </c>
      <c r="E167" s="33" t="s">
        <v>1321</v>
      </c>
      <c r="F167" s="33" t="s">
        <v>839</v>
      </c>
      <c r="G167" s="33" t="s">
        <v>841</v>
      </c>
      <c r="H167" s="62">
        <f>R19964202</f>
        <v>0</v>
      </c>
      <c r="I167" s="62">
        <f>R19964252+R19964262</f>
        <v>0</v>
      </c>
      <c r="J167" s="33" t="s">
        <v>1573</v>
      </c>
      <c r="K167" s="33" t="s">
        <v>1574</v>
      </c>
    </row>
    <row r="168" spans="1:11" ht="12.75">
      <c r="A168" s="35">
        <v>3</v>
      </c>
      <c r="B168" s="35">
        <v>1</v>
      </c>
      <c r="C168" s="35">
        <v>3</v>
      </c>
      <c r="D168" s="33" t="s">
        <v>1320</v>
      </c>
      <c r="E168" s="33" t="s">
        <v>1321</v>
      </c>
      <c r="F168" s="33" t="s">
        <v>839</v>
      </c>
      <c r="G168" s="33" t="s">
        <v>841</v>
      </c>
      <c r="H168" s="62">
        <f>R19964203</f>
        <v>0</v>
      </c>
      <c r="I168" s="62">
        <f>R19964253+R19964263</f>
        <v>0</v>
      </c>
      <c r="J168" s="33" t="s">
        <v>1575</v>
      </c>
      <c r="K168" s="33" t="s">
        <v>1576</v>
      </c>
    </row>
    <row r="169" spans="1:11" ht="12.75">
      <c r="A169" s="35">
        <v>3</v>
      </c>
      <c r="B169" s="35">
        <v>1</v>
      </c>
      <c r="C169" s="35">
        <v>3</v>
      </c>
      <c r="D169" s="33" t="s">
        <v>1320</v>
      </c>
      <c r="E169" s="33" t="s">
        <v>1321</v>
      </c>
      <c r="F169" s="33" t="s">
        <v>900</v>
      </c>
      <c r="G169" s="33" t="s">
        <v>900</v>
      </c>
      <c r="H169" s="62">
        <f>R19964201</f>
        <v>0</v>
      </c>
      <c r="I169" s="62">
        <f>R19968081</f>
        <v>0</v>
      </c>
      <c r="J169" s="33" t="s">
        <v>1577</v>
      </c>
      <c r="K169" s="33" t="s">
        <v>1572</v>
      </c>
    </row>
    <row r="170" spans="1:11" ht="12.75">
      <c r="A170" s="35">
        <v>3</v>
      </c>
      <c r="B170" s="35">
        <v>1</v>
      </c>
      <c r="C170" s="35">
        <v>3</v>
      </c>
      <c r="D170" s="33" t="s">
        <v>1320</v>
      </c>
      <c r="E170" s="33" t="s">
        <v>1321</v>
      </c>
      <c r="F170" s="33" t="s">
        <v>900</v>
      </c>
      <c r="G170" s="33" t="s">
        <v>900</v>
      </c>
      <c r="H170" s="62">
        <f>R19964202</f>
        <v>0</v>
      </c>
      <c r="I170" s="62">
        <f>R19968082</f>
        <v>0</v>
      </c>
      <c r="J170" s="33" t="s">
        <v>1578</v>
      </c>
      <c r="K170" s="33" t="s">
        <v>1574</v>
      </c>
    </row>
    <row r="171" spans="1:11" ht="12.75">
      <c r="A171" s="35">
        <v>3</v>
      </c>
      <c r="B171" s="35">
        <v>1</v>
      </c>
      <c r="C171" s="35">
        <v>3</v>
      </c>
      <c r="D171" s="33" t="s">
        <v>1320</v>
      </c>
      <c r="E171" s="33" t="s">
        <v>1321</v>
      </c>
      <c r="F171" s="33" t="s">
        <v>900</v>
      </c>
      <c r="G171" s="33" t="s">
        <v>900</v>
      </c>
      <c r="H171" s="62">
        <f>R19964203</f>
        <v>0</v>
      </c>
      <c r="I171" s="62">
        <f>R19968083</f>
        <v>0</v>
      </c>
      <c r="J171" s="33" t="s">
        <v>1579</v>
      </c>
      <c r="K171" s="33" t="s">
        <v>1576</v>
      </c>
    </row>
    <row r="172" spans="1:11" ht="12.75">
      <c r="A172" s="35">
        <v>3</v>
      </c>
      <c r="B172" s="35">
        <v>1</v>
      </c>
      <c r="C172" s="35">
        <v>3</v>
      </c>
      <c r="D172" s="33" t="s">
        <v>1320</v>
      </c>
      <c r="E172" s="33" t="s">
        <v>1321</v>
      </c>
      <c r="F172" s="33" t="s">
        <v>906</v>
      </c>
      <c r="G172" s="33" t="s">
        <v>906</v>
      </c>
      <c r="H172" s="62">
        <f>R19964301</f>
        <v>0</v>
      </c>
      <c r="I172" s="62">
        <f>R19968141</f>
        <v>0</v>
      </c>
      <c r="J172" s="33" t="s">
        <v>1580</v>
      </c>
      <c r="K172" s="33" t="s">
        <v>1581</v>
      </c>
    </row>
    <row r="173" spans="1:11" ht="12.75">
      <c r="A173" s="35">
        <v>3</v>
      </c>
      <c r="B173" s="35">
        <v>1</v>
      </c>
      <c r="C173" s="35">
        <v>3</v>
      </c>
      <c r="D173" s="33" t="s">
        <v>1320</v>
      </c>
      <c r="E173" s="33" t="s">
        <v>1321</v>
      </c>
      <c r="F173" s="33" t="s">
        <v>906</v>
      </c>
      <c r="G173" s="33" t="s">
        <v>906</v>
      </c>
      <c r="H173" s="62">
        <f>R19964302</f>
        <v>0</v>
      </c>
      <c r="I173" s="62">
        <f>R19968142</f>
        <v>0</v>
      </c>
      <c r="J173" s="33" t="s">
        <v>1582</v>
      </c>
      <c r="K173" s="33" t="s">
        <v>1583</v>
      </c>
    </row>
    <row r="174" spans="1:11" ht="12.75">
      <c r="A174" s="35">
        <v>3</v>
      </c>
      <c r="B174" s="35">
        <v>1</v>
      </c>
      <c r="C174" s="35">
        <v>3</v>
      </c>
      <c r="D174" s="33" t="s">
        <v>1320</v>
      </c>
      <c r="E174" s="33" t="s">
        <v>1321</v>
      </c>
      <c r="F174" s="33" t="s">
        <v>906</v>
      </c>
      <c r="G174" s="33" t="s">
        <v>906</v>
      </c>
      <c r="H174" s="62">
        <f>R19964303</f>
        <v>0</v>
      </c>
      <c r="I174" s="62">
        <f>R19968143</f>
        <v>0</v>
      </c>
      <c r="J174" s="33" t="s">
        <v>1584</v>
      </c>
      <c r="K174" s="33" t="s">
        <v>1585</v>
      </c>
    </row>
    <row r="175" spans="1:11" ht="12.75">
      <c r="A175" s="35">
        <v>3</v>
      </c>
      <c r="B175" s="35">
        <v>1</v>
      </c>
      <c r="C175" s="35">
        <v>3</v>
      </c>
      <c r="D175" s="33" t="s">
        <v>1320</v>
      </c>
      <c r="E175" s="33" t="s">
        <v>1321</v>
      </c>
      <c r="F175" s="33" t="s">
        <v>908</v>
      </c>
      <c r="G175" s="33" t="s">
        <v>908</v>
      </c>
      <c r="H175" s="62">
        <f>R19964321</f>
        <v>0</v>
      </c>
      <c r="I175" s="62">
        <f>R19968151</f>
        <v>0</v>
      </c>
      <c r="J175" s="33" t="s">
        <v>1586</v>
      </c>
      <c r="K175" s="33" t="s">
        <v>1587</v>
      </c>
    </row>
    <row r="176" spans="1:11" ht="12.75">
      <c r="A176" s="35">
        <v>3</v>
      </c>
      <c r="B176" s="35">
        <v>1</v>
      </c>
      <c r="C176" s="35">
        <v>3</v>
      </c>
      <c r="D176" s="33" t="s">
        <v>1320</v>
      </c>
      <c r="E176" s="33" t="s">
        <v>1321</v>
      </c>
      <c r="F176" s="33" t="s">
        <v>908</v>
      </c>
      <c r="G176" s="33" t="s">
        <v>908</v>
      </c>
      <c r="H176" s="62">
        <f>R19964322</f>
        <v>0</v>
      </c>
      <c r="I176" s="62">
        <f>R19968152</f>
        <v>0</v>
      </c>
      <c r="J176" s="33" t="s">
        <v>1588</v>
      </c>
      <c r="K176" s="33" t="s">
        <v>1589</v>
      </c>
    </row>
    <row r="177" spans="1:11" ht="12.75">
      <c r="A177" s="35">
        <v>3</v>
      </c>
      <c r="B177" s="35">
        <v>1</v>
      </c>
      <c r="C177" s="35">
        <v>3</v>
      </c>
      <c r="D177" s="33" t="s">
        <v>1320</v>
      </c>
      <c r="E177" s="33" t="s">
        <v>1321</v>
      </c>
      <c r="F177" s="33" t="s">
        <v>908</v>
      </c>
      <c r="G177" s="33" t="s">
        <v>908</v>
      </c>
      <c r="H177" s="62">
        <f>R19964323</f>
        <v>0</v>
      </c>
      <c r="I177" s="62">
        <f>R19968153</f>
        <v>0</v>
      </c>
      <c r="J177" s="33" t="s">
        <v>1590</v>
      </c>
      <c r="K177" s="33" t="s">
        <v>1591</v>
      </c>
    </row>
    <row r="178" spans="1:11" ht="12.75">
      <c r="A178" s="35">
        <v>3</v>
      </c>
      <c r="B178" s="35">
        <v>1</v>
      </c>
      <c r="C178" s="35">
        <v>3</v>
      </c>
      <c r="D178" s="33" t="s">
        <v>1320</v>
      </c>
      <c r="E178" s="33" t="s">
        <v>1321</v>
      </c>
      <c r="F178" s="33" t="s">
        <v>849</v>
      </c>
      <c r="G178" s="33" t="s">
        <v>849</v>
      </c>
      <c r="H178" s="62">
        <f>R19964351</f>
        <v>0</v>
      </c>
      <c r="I178" s="62">
        <f>R19964401</f>
        <v>0</v>
      </c>
      <c r="J178" s="33" t="s">
        <v>1592</v>
      </c>
      <c r="K178" s="33" t="s">
        <v>1593</v>
      </c>
    </row>
    <row r="179" spans="1:11" ht="12.75">
      <c r="A179" s="35">
        <v>3</v>
      </c>
      <c r="B179" s="35">
        <v>1</v>
      </c>
      <c r="C179" s="35">
        <v>3</v>
      </c>
      <c r="D179" s="33" t="s">
        <v>1320</v>
      </c>
      <c r="E179" s="33" t="s">
        <v>1321</v>
      </c>
      <c r="F179" s="33" t="s">
        <v>849</v>
      </c>
      <c r="G179" s="33" t="s">
        <v>849</v>
      </c>
      <c r="H179" s="62">
        <f>R19964352</f>
        <v>0</v>
      </c>
      <c r="I179" s="62">
        <f>R19964402</f>
        <v>0</v>
      </c>
      <c r="J179" s="33" t="s">
        <v>1594</v>
      </c>
      <c r="K179" s="33" t="s">
        <v>1595</v>
      </c>
    </row>
    <row r="180" spans="1:11" ht="12.75">
      <c r="A180" s="35">
        <v>3</v>
      </c>
      <c r="B180" s="35">
        <v>1</v>
      </c>
      <c r="C180" s="35">
        <v>3</v>
      </c>
      <c r="D180" s="33" t="s">
        <v>1320</v>
      </c>
      <c r="E180" s="33" t="s">
        <v>1321</v>
      </c>
      <c r="F180" s="33" t="s">
        <v>849</v>
      </c>
      <c r="G180" s="33" t="s">
        <v>849</v>
      </c>
      <c r="H180" s="62">
        <f>R19964353</f>
        <v>0</v>
      </c>
      <c r="I180" s="62">
        <f>R19964403</f>
        <v>0</v>
      </c>
      <c r="J180" s="33" t="s">
        <v>1596</v>
      </c>
      <c r="K180" s="33" t="s">
        <v>1597</v>
      </c>
    </row>
    <row r="181" spans="1:11" ht="12.75">
      <c r="A181" s="35">
        <v>3</v>
      </c>
      <c r="B181" s="35">
        <v>1</v>
      </c>
      <c r="C181" s="35">
        <v>3</v>
      </c>
      <c r="D181" s="33" t="s">
        <v>1320</v>
      </c>
      <c r="E181" s="33" t="s">
        <v>1321</v>
      </c>
      <c r="F181" s="33" t="s">
        <v>910</v>
      </c>
      <c r="G181" s="33" t="s">
        <v>910</v>
      </c>
      <c r="H181" s="62">
        <f>R19964351</f>
        <v>0</v>
      </c>
      <c r="I181" s="62">
        <f>R19968161</f>
        <v>0</v>
      </c>
      <c r="J181" s="33" t="s">
        <v>1598</v>
      </c>
      <c r="K181" s="33" t="s">
        <v>1593</v>
      </c>
    </row>
    <row r="182" spans="1:11" ht="12.75">
      <c r="A182" s="35">
        <v>3</v>
      </c>
      <c r="B182" s="35">
        <v>1</v>
      </c>
      <c r="C182" s="35">
        <v>3</v>
      </c>
      <c r="D182" s="33" t="s">
        <v>1320</v>
      </c>
      <c r="E182" s="33" t="s">
        <v>1321</v>
      </c>
      <c r="F182" s="33" t="s">
        <v>910</v>
      </c>
      <c r="G182" s="33" t="s">
        <v>910</v>
      </c>
      <c r="H182" s="62">
        <f>R19964352</f>
        <v>0</v>
      </c>
      <c r="I182" s="62">
        <f>R19968162</f>
        <v>0</v>
      </c>
      <c r="J182" s="33" t="s">
        <v>1599</v>
      </c>
      <c r="K182" s="33" t="s">
        <v>1595</v>
      </c>
    </row>
    <row r="183" spans="1:11" ht="12.75">
      <c r="A183" s="35">
        <v>3</v>
      </c>
      <c r="B183" s="35">
        <v>1</v>
      </c>
      <c r="C183" s="35">
        <v>3</v>
      </c>
      <c r="D183" s="33" t="s">
        <v>1320</v>
      </c>
      <c r="E183" s="33" t="s">
        <v>1321</v>
      </c>
      <c r="F183" s="33" t="s">
        <v>910</v>
      </c>
      <c r="G183" s="33" t="s">
        <v>910</v>
      </c>
      <c r="H183" s="62">
        <f>R19964353</f>
        <v>0</v>
      </c>
      <c r="I183" s="62">
        <f>R19968163</f>
        <v>0</v>
      </c>
      <c r="J183" s="33" t="s">
        <v>1600</v>
      </c>
      <c r="K183" s="33" t="s">
        <v>1597</v>
      </c>
    </row>
    <row r="184" spans="1:11" ht="12.75">
      <c r="A184" s="35">
        <v>3</v>
      </c>
      <c r="B184" s="35">
        <v>1</v>
      </c>
      <c r="C184" s="35">
        <v>3</v>
      </c>
      <c r="D184" s="33" t="s">
        <v>1320</v>
      </c>
      <c r="E184" s="33" t="s">
        <v>1321</v>
      </c>
      <c r="F184" s="33" t="s">
        <v>853</v>
      </c>
      <c r="G184" s="33" t="s">
        <v>865</v>
      </c>
      <c r="H184" s="62">
        <f>R19964451</f>
        <v>0</v>
      </c>
      <c r="I184" s="62">
        <f>R19964471+R19964481+R19964491+R19964511+R19964531+R19964551+R19964571</f>
        <v>0</v>
      </c>
      <c r="J184" s="33" t="s">
        <v>1601</v>
      </c>
      <c r="K184" s="33" t="s">
        <v>1602</v>
      </c>
    </row>
    <row r="185" spans="1:11" ht="12.75">
      <c r="A185" s="35">
        <v>3</v>
      </c>
      <c r="B185" s="35">
        <v>1</v>
      </c>
      <c r="C185" s="35">
        <v>3</v>
      </c>
      <c r="D185" s="33" t="s">
        <v>1320</v>
      </c>
      <c r="E185" s="33" t="s">
        <v>1321</v>
      </c>
      <c r="F185" s="33" t="s">
        <v>853</v>
      </c>
      <c r="G185" s="33" t="s">
        <v>865</v>
      </c>
      <c r="H185" s="62">
        <f>R19964452</f>
        <v>0</v>
      </c>
      <c r="I185" s="62">
        <f>R19964472+R19964482+R19964492+R19964512+R19964532+R19964552+R19964572</f>
        <v>0</v>
      </c>
      <c r="J185" s="33" t="s">
        <v>1603</v>
      </c>
      <c r="K185" s="33" t="s">
        <v>1604</v>
      </c>
    </row>
    <row r="186" spans="1:11" ht="12.75">
      <c r="A186" s="35">
        <v>3</v>
      </c>
      <c r="B186" s="35">
        <v>1</v>
      </c>
      <c r="C186" s="35">
        <v>3</v>
      </c>
      <c r="D186" s="33" t="s">
        <v>1320</v>
      </c>
      <c r="E186" s="33" t="s">
        <v>1321</v>
      </c>
      <c r="F186" s="33" t="s">
        <v>853</v>
      </c>
      <c r="G186" s="33" t="s">
        <v>865</v>
      </c>
      <c r="H186" s="62">
        <f>R19964453</f>
        <v>0</v>
      </c>
      <c r="I186" s="62">
        <f>R19964473+R19964483+R19964493+R19964513+R19964533+R19964553+R19964573</f>
        <v>0</v>
      </c>
      <c r="J186" s="33" t="s">
        <v>1605</v>
      </c>
      <c r="K186" s="33" t="s">
        <v>1606</v>
      </c>
    </row>
    <row r="187" spans="1:11" ht="12.75">
      <c r="A187" s="35">
        <v>3</v>
      </c>
      <c r="B187" s="35">
        <v>1</v>
      </c>
      <c r="C187" s="35">
        <v>3</v>
      </c>
      <c r="D187" s="33" t="s">
        <v>1320</v>
      </c>
      <c r="E187" s="33" t="s">
        <v>1321</v>
      </c>
      <c r="F187" s="33" t="s">
        <v>914</v>
      </c>
      <c r="G187" s="33" t="s">
        <v>914</v>
      </c>
      <c r="H187" s="62">
        <f>R19964451</f>
        <v>0</v>
      </c>
      <c r="I187" s="62">
        <f>R19968201</f>
        <v>0</v>
      </c>
      <c r="J187" s="33" t="s">
        <v>1607</v>
      </c>
      <c r="K187" s="33" t="s">
        <v>1602</v>
      </c>
    </row>
    <row r="188" spans="1:11" ht="12.75">
      <c r="A188" s="35">
        <v>3</v>
      </c>
      <c r="B188" s="35">
        <v>1</v>
      </c>
      <c r="C188" s="35">
        <v>3</v>
      </c>
      <c r="D188" s="33" t="s">
        <v>1320</v>
      </c>
      <c r="E188" s="33" t="s">
        <v>1321</v>
      </c>
      <c r="F188" s="33" t="s">
        <v>914</v>
      </c>
      <c r="G188" s="33" t="s">
        <v>914</v>
      </c>
      <c r="H188" s="62">
        <f>R19964452</f>
        <v>0</v>
      </c>
      <c r="I188" s="62">
        <f>R19968202</f>
        <v>0</v>
      </c>
      <c r="J188" s="33" t="s">
        <v>1608</v>
      </c>
      <c r="K188" s="33" t="s">
        <v>1604</v>
      </c>
    </row>
    <row r="189" spans="1:11" ht="12.75">
      <c r="A189" s="35">
        <v>3</v>
      </c>
      <c r="B189" s="35">
        <v>1</v>
      </c>
      <c r="C189" s="35">
        <v>3</v>
      </c>
      <c r="D189" s="33" t="s">
        <v>1320</v>
      </c>
      <c r="E189" s="33" t="s">
        <v>1321</v>
      </c>
      <c r="F189" s="33" t="s">
        <v>914</v>
      </c>
      <c r="G189" s="33" t="s">
        <v>914</v>
      </c>
      <c r="H189" s="62">
        <f>R19964453</f>
        <v>0</v>
      </c>
      <c r="I189" s="62">
        <f>R19968203</f>
        <v>0</v>
      </c>
      <c r="J189" s="33" t="s">
        <v>1609</v>
      </c>
      <c r="K189" s="33" t="s">
        <v>1606</v>
      </c>
    </row>
    <row r="190" spans="1:11" ht="12.75">
      <c r="A190" s="35">
        <v>3</v>
      </c>
      <c r="B190" s="35">
        <v>1</v>
      </c>
      <c r="C190" s="35">
        <v>3</v>
      </c>
      <c r="D190" s="33" t="s">
        <v>1320</v>
      </c>
      <c r="E190" s="33" t="s">
        <v>1321</v>
      </c>
      <c r="F190" s="33" t="s">
        <v>867</v>
      </c>
      <c r="G190" s="33" t="s">
        <v>867</v>
      </c>
      <c r="H190" s="62">
        <f>R19964571</f>
        <v>0</v>
      </c>
      <c r="I190" s="62">
        <f>R19964591</f>
        <v>0</v>
      </c>
      <c r="J190" s="33" t="s">
        <v>1610</v>
      </c>
      <c r="K190" s="33" t="s">
        <v>1611</v>
      </c>
    </row>
    <row r="191" spans="1:11" ht="12.75">
      <c r="A191" s="35">
        <v>3</v>
      </c>
      <c r="B191" s="35">
        <v>1</v>
      </c>
      <c r="C191" s="35">
        <v>3</v>
      </c>
      <c r="D191" s="33" t="s">
        <v>1320</v>
      </c>
      <c r="E191" s="33" t="s">
        <v>1321</v>
      </c>
      <c r="F191" s="33" t="s">
        <v>867</v>
      </c>
      <c r="G191" s="33" t="s">
        <v>867</v>
      </c>
      <c r="H191" s="62">
        <f>R19964572</f>
        <v>0</v>
      </c>
      <c r="I191" s="62">
        <f>R19964592</f>
        <v>0</v>
      </c>
      <c r="J191" s="33" t="s">
        <v>1612</v>
      </c>
      <c r="K191" s="33" t="s">
        <v>1613</v>
      </c>
    </row>
    <row r="192" spans="1:11" ht="12.75">
      <c r="A192" s="35">
        <v>3</v>
      </c>
      <c r="B192" s="35">
        <v>1</v>
      </c>
      <c r="C192" s="35">
        <v>3</v>
      </c>
      <c r="D192" s="33" t="s">
        <v>1320</v>
      </c>
      <c r="E192" s="33" t="s">
        <v>1321</v>
      </c>
      <c r="F192" s="33" t="s">
        <v>867</v>
      </c>
      <c r="G192" s="33" t="s">
        <v>867</v>
      </c>
      <c r="H192" s="62">
        <f>R19964573</f>
        <v>0</v>
      </c>
      <c r="I192" s="62">
        <f>R19964593</f>
        <v>0</v>
      </c>
      <c r="J192" s="33" t="s">
        <v>1614</v>
      </c>
      <c r="K192" s="33" t="s">
        <v>1615</v>
      </c>
    </row>
    <row r="193" spans="1:11" ht="12.75">
      <c r="A193" s="35">
        <v>3</v>
      </c>
      <c r="B193" s="35">
        <v>1</v>
      </c>
      <c r="C193" s="35">
        <v>3</v>
      </c>
      <c r="D193" s="33" t="s">
        <v>1320</v>
      </c>
      <c r="E193" s="33" t="s">
        <v>1321</v>
      </c>
      <c r="F193" s="33" t="s">
        <v>873</v>
      </c>
      <c r="G193" s="33" t="s">
        <v>881</v>
      </c>
      <c r="H193" s="62">
        <f>R19964631</f>
        <v>0</v>
      </c>
      <c r="I193" s="62">
        <f>R19964651+R19964671+R19964691+R19964711+R19964731</f>
        <v>0</v>
      </c>
      <c r="J193" s="33" t="s">
        <v>1616</v>
      </c>
      <c r="K193" s="33" t="s">
        <v>1617</v>
      </c>
    </row>
    <row r="194" spans="1:11" ht="12.75">
      <c r="A194" s="35">
        <v>3</v>
      </c>
      <c r="B194" s="35">
        <v>1</v>
      </c>
      <c r="C194" s="35">
        <v>3</v>
      </c>
      <c r="D194" s="33" t="s">
        <v>1320</v>
      </c>
      <c r="E194" s="33" t="s">
        <v>1321</v>
      </c>
      <c r="F194" s="33" t="s">
        <v>873</v>
      </c>
      <c r="G194" s="33" t="s">
        <v>881</v>
      </c>
      <c r="H194" s="62">
        <f>R19964632</f>
        <v>0</v>
      </c>
      <c r="I194" s="62">
        <f>R19964652+R19964672+R19964692+R19964712+R19964732</f>
        <v>0</v>
      </c>
      <c r="J194" s="33" t="s">
        <v>1618</v>
      </c>
      <c r="K194" s="33" t="s">
        <v>1619</v>
      </c>
    </row>
    <row r="195" spans="1:11" ht="12.75">
      <c r="A195" s="35">
        <v>3</v>
      </c>
      <c r="B195" s="35">
        <v>1</v>
      </c>
      <c r="C195" s="35">
        <v>3</v>
      </c>
      <c r="D195" s="33" t="s">
        <v>1320</v>
      </c>
      <c r="E195" s="33" t="s">
        <v>1321</v>
      </c>
      <c r="F195" s="33" t="s">
        <v>873</v>
      </c>
      <c r="G195" s="33" t="s">
        <v>881</v>
      </c>
      <c r="H195" s="62">
        <f>R19964633</f>
        <v>0</v>
      </c>
      <c r="I195" s="62">
        <f>R19964653+R19964673+R19964693+R19964713+R19964733</f>
        <v>0</v>
      </c>
      <c r="J195" s="33" t="s">
        <v>1620</v>
      </c>
      <c r="K195" s="33" t="s">
        <v>1621</v>
      </c>
    </row>
    <row r="196" spans="1:11" ht="12.75">
      <c r="A196" s="35">
        <v>3</v>
      </c>
      <c r="B196" s="35">
        <v>1</v>
      </c>
      <c r="C196" s="35">
        <v>3</v>
      </c>
      <c r="D196" s="33" t="s">
        <v>1320</v>
      </c>
      <c r="E196" s="33" t="s">
        <v>1321</v>
      </c>
      <c r="F196" s="33" t="s">
        <v>934</v>
      </c>
      <c r="G196" s="33" t="s">
        <v>934</v>
      </c>
      <c r="H196" s="62">
        <f>R19964631</f>
        <v>0</v>
      </c>
      <c r="I196" s="62">
        <f>R19968401</f>
        <v>0</v>
      </c>
      <c r="J196" s="33" t="s">
        <v>1622</v>
      </c>
      <c r="K196" s="33" t="s">
        <v>1617</v>
      </c>
    </row>
    <row r="197" spans="1:11" ht="12.75">
      <c r="A197" s="35">
        <v>3</v>
      </c>
      <c r="B197" s="35">
        <v>1</v>
      </c>
      <c r="C197" s="35">
        <v>3</v>
      </c>
      <c r="D197" s="33" t="s">
        <v>1320</v>
      </c>
      <c r="E197" s="33" t="s">
        <v>1321</v>
      </c>
      <c r="F197" s="33" t="s">
        <v>934</v>
      </c>
      <c r="G197" s="33" t="s">
        <v>934</v>
      </c>
      <c r="H197" s="62">
        <f>R19964632</f>
        <v>0</v>
      </c>
      <c r="I197" s="62">
        <f>R19968402</f>
        <v>0</v>
      </c>
      <c r="J197" s="33" t="s">
        <v>1623</v>
      </c>
      <c r="K197" s="33" t="s">
        <v>1619</v>
      </c>
    </row>
    <row r="198" spans="1:11" ht="12.75">
      <c r="A198" s="35">
        <v>3</v>
      </c>
      <c r="B198" s="35">
        <v>1</v>
      </c>
      <c r="C198" s="35">
        <v>3</v>
      </c>
      <c r="D198" s="33" t="s">
        <v>1320</v>
      </c>
      <c r="E198" s="33" t="s">
        <v>1321</v>
      </c>
      <c r="F198" s="33" t="s">
        <v>934</v>
      </c>
      <c r="G198" s="33" t="s">
        <v>934</v>
      </c>
      <c r="H198" s="62">
        <f>R19964633</f>
        <v>0</v>
      </c>
      <c r="I198" s="62">
        <f>R19968403</f>
        <v>0</v>
      </c>
      <c r="J198" s="33" t="s">
        <v>1624</v>
      </c>
      <c r="K198" s="33" t="s">
        <v>1621</v>
      </c>
    </row>
    <row r="199" spans="1:11" ht="12.75">
      <c r="A199" s="35">
        <v>3</v>
      </c>
      <c r="B199" s="35">
        <v>1</v>
      </c>
      <c r="C199" s="35">
        <v>2</v>
      </c>
      <c r="D199" s="33" t="s">
        <v>1320</v>
      </c>
      <c r="E199" s="33" t="s">
        <v>1321</v>
      </c>
      <c r="F199" s="33" t="s">
        <v>887</v>
      </c>
      <c r="G199" s="33" t="s">
        <v>889</v>
      </c>
      <c r="H199" s="62">
        <f>R19967001</f>
        <v>0</v>
      </c>
      <c r="I199" s="62">
        <f>R19967051+R19967101</f>
        <v>0</v>
      </c>
      <c r="J199" s="33" t="s">
        <v>1625</v>
      </c>
      <c r="K199" s="33" t="s">
        <v>1626</v>
      </c>
    </row>
    <row r="200" spans="1:11" ht="12.75">
      <c r="A200" s="35">
        <v>3</v>
      </c>
      <c r="B200" s="35">
        <v>1</v>
      </c>
      <c r="C200" s="35">
        <v>2</v>
      </c>
      <c r="D200" s="33" t="s">
        <v>1320</v>
      </c>
      <c r="E200" s="33" t="s">
        <v>1321</v>
      </c>
      <c r="F200" s="33" t="s">
        <v>887</v>
      </c>
      <c r="G200" s="33" t="s">
        <v>889</v>
      </c>
      <c r="H200" s="62">
        <f>R19967002</f>
        <v>0</v>
      </c>
      <c r="I200" s="62">
        <f>R19967052+R19967102</f>
        <v>0</v>
      </c>
      <c r="J200" s="33" t="s">
        <v>1627</v>
      </c>
      <c r="K200" s="33" t="s">
        <v>1628</v>
      </c>
    </row>
    <row r="201" spans="1:11" ht="12.75">
      <c r="A201" s="35">
        <v>3</v>
      </c>
      <c r="B201" s="35">
        <v>1</v>
      </c>
      <c r="C201" s="35">
        <v>3</v>
      </c>
      <c r="D201" s="33" t="s">
        <v>1320</v>
      </c>
      <c r="E201" s="33" t="s">
        <v>1321</v>
      </c>
      <c r="F201" s="33" t="s">
        <v>894</v>
      </c>
      <c r="G201" s="33" t="s">
        <v>898</v>
      </c>
      <c r="H201" s="62">
        <f>R19968001</f>
        <v>0</v>
      </c>
      <c r="I201" s="62">
        <f>R19968021+R19968041+R19968061</f>
        <v>0</v>
      </c>
      <c r="J201" s="33" t="s">
        <v>1629</v>
      </c>
      <c r="K201" s="33" t="s">
        <v>1568</v>
      </c>
    </row>
    <row r="202" spans="1:11" ht="12.75">
      <c r="A202" s="35">
        <v>3</v>
      </c>
      <c r="B202" s="35">
        <v>1</v>
      </c>
      <c r="C202" s="35">
        <v>3</v>
      </c>
      <c r="D202" s="33" t="s">
        <v>1320</v>
      </c>
      <c r="E202" s="33" t="s">
        <v>1321</v>
      </c>
      <c r="F202" s="33" t="s">
        <v>894</v>
      </c>
      <c r="G202" s="33" t="s">
        <v>898</v>
      </c>
      <c r="H202" s="62">
        <f>R19968002</f>
        <v>0</v>
      </c>
      <c r="I202" s="62">
        <f>R19968022+R19968042+R19968062</f>
        <v>0</v>
      </c>
      <c r="J202" s="33" t="s">
        <v>1630</v>
      </c>
      <c r="K202" s="33" t="s">
        <v>1569</v>
      </c>
    </row>
    <row r="203" spans="1:11" ht="12.75">
      <c r="A203" s="35">
        <v>3</v>
      </c>
      <c r="B203" s="35">
        <v>1</v>
      </c>
      <c r="C203" s="35">
        <v>3</v>
      </c>
      <c r="D203" s="33" t="s">
        <v>1320</v>
      </c>
      <c r="E203" s="33" t="s">
        <v>1321</v>
      </c>
      <c r="F203" s="33" t="s">
        <v>894</v>
      </c>
      <c r="G203" s="33" t="s">
        <v>898</v>
      </c>
      <c r="H203" s="62">
        <f>R19968003</f>
        <v>0</v>
      </c>
      <c r="I203" s="62">
        <f>R19968023+R19968043+R19968063</f>
        <v>0</v>
      </c>
      <c r="J203" s="33" t="s">
        <v>1631</v>
      </c>
      <c r="K203" s="33" t="s">
        <v>1570</v>
      </c>
    </row>
    <row r="204" spans="1:11" ht="12.75">
      <c r="A204" s="35">
        <v>3</v>
      </c>
      <c r="B204" s="35">
        <v>1</v>
      </c>
      <c r="C204" s="35">
        <v>3</v>
      </c>
      <c r="D204" s="33" t="s">
        <v>1320</v>
      </c>
      <c r="E204" s="33" t="s">
        <v>1321</v>
      </c>
      <c r="F204" s="33" t="s">
        <v>902</v>
      </c>
      <c r="G204" s="33" t="s">
        <v>904</v>
      </c>
      <c r="H204" s="62">
        <f>R19968081</f>
        <v>0</v>
      </c>
      <c r="I204" s="62">
        <f>R19968101+R19968121</f>
        <v>0</v>
      </c>
      <c r="J204" s="33" t="s">
        <v>1632</v>
      </c>
      <c r="K204" s="33" t="s">
        <v>1577</v>
      </c>
    </row>
    <row r="205" spans="1:11" ht="12.75">
      <c r="A205" s="35">
        <v>3</v>
      </c>
      <c r="B205" s="35">
        <v>1</v>
      </c>
      <c r="C205" s="35">
        <v>3</v>
      </c>
      <c r="D205" s="33" t="s">
        <v>1320</v>
      </c>
      <c r="E205" s="33" t="s">
        <v>1321</v>
      </c>
      <c r="F205" s="33" t="s">
        <v>902</v>
      </c>
      <c r="G205" s="33" t="s">
        <v>904</v>
      </c>
      <c r="H205" s="62">
        <f>R19968082</f>
        <v>0</v>
      </c>
      <c r="I205" s="62">
        <f>R19968102+R19968122</f>
        <v>0</v>
      </c>
      <c r="J205" s="33" t="s">
        <v>1633</v>
      </c>
      <c r="K205" s="33" t="s">
        <v>1578</v>
      </c>
    </row>
    <row r="206" spans="1:11" ht="12.75">
      <c r="A206" s="35">
        <v>3</v>
      </c>
      <c r="B206" s="35">
        <v>1</v>
      </c>
      <c r="C206" s="35">
        <v>3</v>
      </c>
      <c r="D206" s="33" t="s">
        <v>1320</v>
      </c>
      <c r="E206" s="33" t="s">
        <v>1321</v>
      </c>
      <c r="F206" s="33" t="s">
        <v>902</v>
      </c>
      <c r="G206" s="33" t="s">
        <v>904</v>
      </c>
      <c r="H206" s="62">
        <f>R19968083</f>
        <v>0</v>
      </c>
      <c r="I206" s="62">
        <f>R19968103+R19968123</f>
        <v>0</v>
      </c>
      <c r="J206" s="33" t="s">
        <v>1634</v>
      </c>
      <c r="K206" s="33" t="s">
        <v>1579</v>
      </c>
    </row>
    <row r="207" spans="1:11" ht="12.75">
      <c r="A207" s="35">
        <v>3</v>
      </c>
      <c r="B207" s="35">
        <v>1</v>
      </c>
      <c r="C207" s="35">
        <v>3</v>
      </c>
      <c r="D207" s="33" t="s">
        <v>1320</v>
      </c>
      <c r="E207" s="33" t="s">
        <v>1321</v>
      </c>
      <c r="F207" s="33" t="s">
        <v>912</v>
      </c>
      <c r="G207" s="33" t="s">
        <v>912</v>
      </c>
      <c r="H207" s="62">
        <f>R19968161</f>
        <v>0</v>
      </c>
      <c r="I207" s="62">
        <f>R19968181</f>
        <v>0</v>
      </c>
      <c r="J207" s="33" t="s">
        <v>1635</v>
      </c>
      <c r="K207" s="33" t="s">
        <v>1598</v>
      </c>
    </row>
    <row r="208" spans="1:11" ht="12.75">
      <c r="A208" s="35">
        <v>3</v>
      </c>
      <c r="B208" s="35">
        <v>1</v>
      </c>
      <c r="C208" s="35">
        <v>3</v>
      </c>
      <c r="D208" s="33" t="s">
        <v>1320</v>
      </c>
      <c r="E208" s="33" t="s">
        <v>1321</v>
      </c>
      <c r="F208" s="33" t="s">
        <v>912</v>
      </c>
      <c r="G208" s="33" t="s">
        <v>912</v>
      </c>
      <c r="H208" s="62">
        <f>R19968162</f>
        <v>0</v>
      </c>
      <c r="I208" s="62">
        <f>R19968182</f>
        <v>0</v>
      </c>
      <c r="J208" s="33" t="s">
        <v>1636</v>
      </c>
      <c r="K208" s="33" t="s">
        <v>1599</v>
      </c>
    </row>
    <row r="209" spans="1:11" ht="12.75">
      <c r="A209" s="35">
        <v>3</v>
      </c>
      <c r="B209" s="35">
        <v>1</v>
      </c>
      <c r="C209" s="35">
        <v>3</v>
      </c>
      <c r="D209" s="33" t="s">
        <v>1320</v>
      </c>
      <c r="E209" s="33" t="s">
        <v>1321</v>
      </c>
      <c r="F209" s="33" t="s">
        <v>912</v>
      </c>
      <c r="G209" s="33" t="s">
        <v>912</v>
      </c>
      <c r="H209" s="62">
        <f>R19968163</f>
        <v>0</v>
      </c>
      <c r="I209" s="62">
        <f>R19968183</f>
        <v>0</v>
      </c>
      <c r="J209" s="33" t="s">
        <v>1637</v>
      </c>
      <c r="K209" s="33" t="s">
        <v>1600</v>
      </c>
    </row>
    <row r="210" spans="1:11" ht="12.75">
      <c r="A210" s="35">
        <v>3</v>
      </c>
      <c r="B210" s="35">
        <v>1</v>
      </c>
      <c r="C210" s="35">
        <v>3</v>
      </c>
      <c r="D210" s="33" t="s">
        <v>1320</v>
      </c>
      <c r="E210" s="33" t="s">
        <v>1321</v>
      </c>
      <c r="F210" s="33" t="s">
        <v>916</v>
      </c>
      <c r="G210" s="33" t="s">
        <v>928</v>
      </c>
      <c r="H210" s="62">
        <f>R19968201</f>
        <v>0</v>
      </c>
      <c r="I210" s="62">
        <f>R19968221+R19968241+R19968261+R19968281+R19968301+R19968321+R19968341</f>
        <v>0</v>
      </c>
      <c r="J210" s="33" t="s">
        <v>1638</v>
      </c>
      <c r="K210" s="33" t="s">
        <v>1607</v>
      </c>
    </row>
    <row r="211" spans="1:11" ht="12.75">
      <c r="A211" s="35">
        <v>3</v>
      </c>
      <c r="B211" s="35">
        <v>1</v>
      </c>
      <c r="C211" s="35">
        <v>3</v>
      </c>
      <c r="D211" s="33" t="s">
        <v>1320</v>
      </c>
      <c r="E211" s="33" t="s">
        <v>1321</v>
      </c>
      <c r="F211" s="33" t="s">
        <v>916</v>
      </c>
      <c r="G211" s="33" t="s">
        <v>928</v>
      </c>
      <c r="H211" s="62">
        <f>R19968202</f>
        <v>0</v>
      </c>
      <c r="I211" s="62">
        <f>R19968222+R19968242+R19968262+R19968282+R19968302+R19968322+R19968342</f>
        <v>0</v>
      </c>
      <c r="J211" s="33" t="s">
        <v>1639</v>
      </c>
      <c r="K211" s="33" t="s">
        <v>1608</v>
      </c>
    </row>
    <row r="212" spans="1:11" ht="12.75">
      <c r="A212" s="35">
        <v>3</v>
      </c>
      <c r="B212" s="35">
        <v>1</v>
      </c>
      <c r="C212" s="35">
        <v>3</v>
      </c>
      <c r="D212" s="33" t="s">
        <v>1320</v>
      </c>
      <c r="E212" s="33" t="s">
        <v>1321</v>
      </c>
      <c r="F212" s="33" t="s">
        <v>916</v>
      </c>
      <c r="G212" s="33" t="s">
        <v>928</v>
      </c>
      <c r="H212" s="62">
        <f>R19968203</f>
        <v>0</v>
      </c>
      <c r="I212" s="62">
        <f>R19968223+R19968243+R19968263+R19968283+R19968303+R19968323+R19968343</f>
        <v>0</v>
      </c>
      <c r="J212" s="33" t="s">
        <v>1640</v>
      </c>
      <c r="K212" s="33" t="s">
        <v>1609</v>
      </c>
    </row>
    <row r="213" spans="1:11" ht="12.75">
      <c r="A213" s="35">
        <v>3</v>
      </c>
      <c r="B213" s="35">
        <v>1</v>
      </c>
      <c r="C213" s="35">
        <v>3</v>
      </c>
      <c r="D213" s="33" t="s">
        <v>1320</v>
      </c>
      <c r="E213" s="33" t="s">
        <v>1321</v>
      </c>
      <c r="F213" s="33" t="s">
        <v>930</v>
      </c>
      <c r="G213" s="33" t="s">
        <v>930</v>
      </c>
      <c r="H213" s="62">
        <f>R19968341</f>
        <v>0</v>
      </c>
      <c r="I213" s="62">
        <f>R19968361</f>
        <v>0</v>
      </c>
      <c r="J213" s="33" t="s">
        <v>1641</v>
      </c>
      <c r="K213" s="33" t="s">
        <v>1642</v>
      </c>
    </row>
    <row r="214" spans="1:11" ht="12.75">
      <c r="A214" s="35">
        <v>3</v>
      </c>
      <c r="B214" s="35">
        <v>1</v>
      </c>
      <c r="C214" s="35">
        <v>3</v>
      </c>
      <c r="D214" s="33" t="s">
        <v>1320</v>
      </c>
      <c r="E214" s="33" t="s">
        <v>1321</v>
      </c>
      <c r="F214" s="33" t="s">
        <v>930</v>
      </c>
      <c r="G214" s="33" t="s">
        <v>930</v>
      </c>
      <c r="H214" s="62">
        <f>R19968342</f>
        <v>0</v>
      </c>
      <c r="I214" s="62">
        <f>R19968362</f>
        <v>0</v>
      </c>
      <c r="J214" s="33" t="s">
        <v>1643</v>
      </c>
      <c r="K214" s="33" t="s">
        <v>1644</v>
      </c>
    </row>
    <row r="215" spans="1:11" ht="12.75">
      <c r="A215" s="35">
        <v>3</v>
      </c>
      <c r="B215" s="35">
        <v>1</v>
      </c>
      <c r="C215" s="35">
        <v>3</v>
      </c>
      <c r="D215" s="33" t="s">
        <v>1320</v>
      </c>
      <c r="E215" s="33" t="s">
        <v>1321</v>
      </c>
      <c r="F215" s="33" t="s">
        <v>930</v>
      </c>
      <c r="G215" s="33" t="s">
        <v>930</v>
      </c>
      <c r="H215" s="62">
        <f>R19968343</f>
        <v>0</v>
      </c>
      <c r="I215" s="62">
        <f>R19968363</f>
        <v>0</v>
      </c>
      <c r="J215" s="33" t="s">
        <v>1645</v>
      </c>
      <c r="K215" s="33" t="s">
        <v>1646</v>
      </c>
    </row>
    <row r="216" spans="1:11" ht="12.75">
      <c r="A216" s="35">
        <v>3</v>
      </c>
      <c r="B216" s="35">
        <v>1</v>
      </c>
      <c r="C216" s="35">
        <v>3</v>
      </c>
      <c r="D216" s="33" t="s">
        <v>1320</v>
      </c>
      <c r="E216" s="33" t="s">
        <v>1321</v>
      </c>
      <c r="F216" s="33" t="s">
        <v>936</v>
      </c>
      <c r="G216" s="33" t="s">
        <v>944</v>
      </c>
      <c r="H216" s="62">
        <f>R19968401</f>
        <v>0</v>
      </c>
      <c r="I216" s="62">
        <f>R19968421+R19968441+R19968461+R19968481+R19968501</f>
        <v>0</v>
      </c>
      <c r="J216" s="33" t="s">
        <v>1647</v>
      </c>
      <c r="K216" s="33" t="s">
        <v>1622</v>
      </c>
    </row>
    <row r="217" spans="1:11" ht="12.75">
      <c r="A217" s="35">
        <v>3</v>
      </c>
      <c r="B217" s="35">
        <v>1</v>
      </c>
      <c r="C217" s="35">
        <v>3</v>
      </c>
      <c r="D217" s="33" t="s">
        <v>1320</v>
      </c>
      <c r="E217" s="33" t="s">
        <v>1321</v>
      </c>
      <c r="F217" s="33" t="s">
        <v>936</v>
      </c>
      <c r="G217" s="33" t="s">
        <v>944</v>
      </c>
      <c r="H217" s="62">
        <f>R19968402</f>
        <v>0</v>
      </c>
      <c r="I217" s="62">
        <f>R19968422+R19968442+R19968462+R19968482+R19968502</f>
        <v>0</v>
      </c>
      <c r="J217" s="33" t="s">
        <v>1648</v>
      </c>
      <c r="K217" s="33" t="s">
        <v>1623</v>
      </c>
    </row>
    <row r="218" spans="1:11" ht="12.75">
      <c r="A218" s="35">
        <v>3</v>
      </c>
      <c r="B218" s="35">
        <v>1</v>
      </c>
      <c r="C218" s="35">
        <v>3</v>
      </c>
      <c r="D218" s="33" t="s">
        <v>1320</v>
      </c>
      <c r="E218" s="33" t="s">
        <v>1321</v>
      </c>
      <c r="F218" s="33" t="s">
        <v>936</v>
      </c>
      <c r="G218" s="33" t="s">
        <v>944</v>
      </c>
      <c r="H218" s="62">
        <f>R19968403</f>
        <v>0</v>
      </c>
      <c r="I218" s="62">
        <f>R19968423+R19968443+R19968463+R19968483+R19968503</f>
        <v>0</v>
      </c>
      <c r="J218" s="33" t="s">
        <v>1649</v>
      </c>
      <c r="K218" s="33" t="s">
        <v>1624</v>
      </c>
    </row>
    <row r="219" spans="1:11" ht="12.75">
      <c r="A219" s="35">
        <v>3</v>
      </c>
      <c r="B219" s="35">
        <v>1</v>
      </c>
      <c r="C219" s="35">
        <v>2</v>
      </c>
      <c r="D219" s="33" t="s">
        <v>1320</v>
      </c>
      <c r="E219" s="33" t="s">
        <v>1321</v>
      </c>
      <c r="F219" s="33" t="s">
        <v>951</v>
      </c>
      <c r="G219" s="33" t="s">
        <v>953</v>
      </c>
      <c r="H219" s="62">
        <f>R19971501</f>
        <v>0</v>
      </c>
      <c r="I219" s="62">
        <f>R19971511+R19971521</f>
        <v>0</v>
      </c>
      <c r="J219" s="33" t="s">
        <v>1650</v>
      </c>
      <c r="K219" s="33" t="s">
        <v>1651</v>
      </c>
    </row>
    <row r="220" spans="1:11" ht="12.75">
      <c r="A220" s="35">
        <v>3</v>
      </c>
      <c r="B220" s="35">
        <v>1</v>
      </c>
      <c r="C220" s="35">
        <v>2</v>
      </c>
      <c r="D220" s="33" t="s">
        <v>1320</v>
      </c>
      <c r="E220" s="33" t="s">
        <v>1321</v>
      </c>
      <c r="F220" s="33" t="s">
        <v>951</v>
      </c>
      <c r="G220" s="33" t="s">
        <v>953</v>
      </c>
      <c r="H220" s="62">
        <f>R19971502</f>
        <v>0</v>
      </c>
      <c r="I220" s="62">
        <f>R19971512+R19971522</f>
        <v>0</v>
      </c>
      <c r="J220" s="33" t="s">
        <v>1652</v>
      </c>
      <c r="K220" s="33" t="s">
        <v>1653</v>
      </c>
    </row>
    <row r="221" spans="1:11" ht="12.75">
      <c r="A221" s="35">
        <v>3</v>
      </c>
      <c r="B221" s="35">
        <v>1</v>
      </c>
      <c r="C221" s="35">
        <v>2</v>
      </c>
      <c r="D221" s="33" t="s">
        <v>1320</v>
      </c>
      <c r="E221" s="33" t="s">
        <v>1321</v>
      </c>
      <c r="F221" s="33" t="s">
        <v>957</v>
      </c>
      <c r="G221" s="33" t="s">
        <v>957</v>
      </c>
      <c r="H221" s="62">
        <f>R19971601</f>
        <v>0</v>
      </c>
      <c r="I221" s="62">
        <f>R19971651</f>
        <v>0</v>
      </c>
      <c r="J221" s="33" t="s">
        <v>1654</v>
      </c>
      <c r="K221" s="33" t="s">
        <v>1655</v>
      </c>
    </row>
    <row r="222" spans="1:11" ht="12.75">
      <c r="A222" s="35">
        <v>3</v>
      </c>
      <c r="B222" s="35">
        <v>1</v>
      </c>
      <c r="C222" s="35">
        <v>2</v>
      </c>
      <c r="D222" s="33" t="s">
        <v>1320</v>
      </c>
      <c r="E222" s="33" t="s">
        <v>1321</v>
      </c>
      <c r="F222" s="33" t="s">
        <v>957</v>
      </c>
      <c r="G222" s="33" t="s">
        <v>957</v>
      </c>
      <c r="H222" s="62">
        <f>R19971602</f>
        <v>0</v>
      </c>
      <c r="I222" s="62">
        <f>R19971652</f>
        <v>0</v>
      </c>
      <c r="J222" s="33" t="s">
        <v>1656</v>
      </c>
      <c r="K222" s="33" t="s">
        <v>1657</v>
      </c>
    </row>
    <row r="223" spans="1:11" ht="12.75">
      <c r="A223" s="35">
        <v>3</v>
      </c>
      <c r="B223" s="35">
        <v>1</v>
      </c>
      <c r="C223" s="35">
        <v>2</v>
      </c>
      <c r="D223" s="33" t="s">
        <v>1320</v>
      </c>
      <c r="E223" s="33" t="s">
        <v>1321</v>
      </c>
      <c r="F223" s="33" t="s">
        <v>961</v>
      </c>
      <c r="G223" s="33" t="s">
        <v>961</v>
      </c>
      <c r="H223" s="62">
        <f>R19971701</f>
        <v>0</v>
      </c>
      <c r="I223" s="62">
        <f>R19971751</f>
        <v>0</v>
      </c>
      <c r="J223" s="33" t="s">
        <v>1658</v>
      </c>
      <c r="K223" s="33" t="s">
        <v>1659</v>
      </c>
    </row>
    <row r="224" spans="1:11" ht="12.75">
      <c r="A224" s="35">
        <v>3</v>
      </c>
      <c r="B224" s="35">
        <v>1</v>
      </c>
      <c r="C224" s="35">
        <v>2</v>
      </c>
      <c r="D224" s="33" t="s">
        <v>1320</v>
      </c>
      <c r="E224" s="33" t="s">
        <v>1321</v>
      </c>
      <c r="F224" s="33" t="s">
        <v>961</v>
      </c>
      <c r="G224" s="33" t="s">
        <v>961</v>
      </c>
      <c r="H224" s="62">
        <f>R19971702</f>
        <v>0</v>
      </c>
      <c r="I224" s="62">
        <f>R19971752</f>
        <v>0</v>
      </c>
      <c r="J224" s="33" t="s">
        <v>1660</v>
      </c>
      <c r="K224" s="33" t="s">
        <v>1661</v>
      </c>
    </row>
    <row r="225" spans="1:11" ht="12.75">
      <c r="A225" s="35">
        <v>3</v>
      </c>
      <c r="B225" s="35">
        <v>1</v>
      </c>
      <c r="C225" s="35">
        <v>2</v>
      </c>
      <c r="D225" s="33" t="s">
        <v>1320</v>
      </c>
      <c r="E225" s="33" t="s">
        <v>1321</v>
      </c>
      <c r="F225" s="33" t="s">
        <v>963</v>
      </c>
      <c r="G225" s="33" t="s">
        <v>963</v>
      </c>
      <c r="H225" s="62">
        <f>R19971751</f>
        <v>0</v>
      </c>
      <c r="I225" s="62">
        <f>R19971761</f>
        <v>0</v>
      </c>
      <c r="J225" s="33" t="s">
        <v>1662</v>
      </c>
      <c r="K225" s="33" t="s">
        <v>1658</v>
      </c>
    </row>
    <row r="226" spans="1:11" ht="12.75">
      <c r="A226" s="35">
        <v>3</v>
      </c>
      <c r="B226" s="35">
        <v>1</v>
      </c>
      <c r="C226" s="35">
        <v>2</v>
      </c>
      <c r="D226" s="33" t="s">
        <v>1320</v>
      </c>
      <c r="E226" s="33" t="s">
        <v>1321</v>
      </c>
      <c r="F226" s="33" t="s">
        <v>963</v>
      </c>
      <c r="G226" s="33" t="s">
        <v>963</v>
      </c>
      <c r="H226" s="62">
        <f>R19971752</f>
        <v>0</v>
      </c>
      <c r="I226" s="62">
        <f>R19971762</f>
        <v>0</v>
      </c>
      <c r="J226" s="33" t="s">
        <v>1663</v>
      </c>
      <c r="K226" s="33" t="s">
        <v>1660</v>
      </c>
    </row>
    <row r="227" spans="1:11" ht="12.75">
      <c r="A227" s="35">
        <v>3</v>
      </c>
      <c r="B227" s="35">
        <v>1</v>
      </c>
      <c r="C227" s="35">
        <v>2</v>
      </c>
      <c r="D227" s="33" t="s">
        <v>1320</v>
      </c>
      <c r="E227" s="33" t="s">
        <v>1321</v>
      </c>
      <c r="F227" s="33" t="s">
        <v>969</v>
      </c>
      <c r="G227" s="33" t="s">
        <v>969</v>
      </c>
      <c r="H227" s="62">
        <f>R19971801</f>
        <v>0</v>
      </c>
      <c r="I227" s="62">
        <f>R19971811</f>
        <v>0</v>
      </c>
      <c r="J227" s="33" t="s">
        <v>1664</v>
      </c>
      <c r="K227" s="33" t="s">
        <v>1665</v>
      </c>
    </row>
    <row r="228" spans="1:11" ht="12.75">
      <c r="A228" s="35">
        <v>3</v>
      </c>
      <c r="B228" s="35">
        <v>1</v>
      </c>
      <c r="C228" s="35">
        <v>2</v>
      </c>
      <c r="D228" s="33" t="s">
        <v>1320</v>
      </c>
      <c r="E228" s="33" t="s">
        <v>1321</v>
      </c>
      <c r="F228" s="33" t="s">
        <v>969</v>
      </c>
      <c r="G228" s="33" t="s">
        <v>969</v>
      </c>
      <c r="H228" s="62">
        <f>R19971802</f>
        <v>0</v>
      </c>
      <c r="I228" s="62">
        <f>R19971812</f>
        <v>0</v>
      </c>
      <c r="J228" s="33" t="s">
        <v>1666</v>
      </c>
      <c r="K228" s="33" t="s">
        <v>1667</v>
      </c>
    </row>
    <row r="229" spans="1:11" ht="12.75">
      <c r="A229" s="35">
        <v>3</v>
      </c>
      <c r="B229" s="35">
        <v>1</v>
      </c>
      <c r="C229" s="35">
        <v>2</v>
      </c>
      <c r="D229" s="33" t="s">
        <v>1320</v>
      </c>
      <c r="E229" s="33" t="s">
        <v>1321</v>
      </c>
      <c r="F229" s="33" t="s">
        <v>974</v>
      </c>
      <c r="G229" s="33" t="s">
        <v>974</v>
      </c>
      <c r="H229" s="62">
        <f>R19971821</f>
        <v>0</v>
      </c>
      <c r="I229" s="62">
        <f>R19971831</f>
        <v>0</v>
      </c>
      <c r="J229" s="33" t="s">
        <v>1668</v>
      </c>
      <c r="K229" s="33" t="s">
        <v>1669</v>
      </c>
    </row>
    <row r="230" spans="1:11" ht="12.75">
      <c r="A230" s="35">
        <v>3</v>
      </c>
      <c r="B230" s="35">
        <v>1</v>
      </c>
      <c r="C230" s="35">
        <v>2</v>
      </c>
      <c r="D230" s="33" t="s">
        <v>1320</v>
      </c>
      <c r="E230" s="33" t="s">
        <v>1321</v>
      </c>
      <c r="F230" s="33" t="s">
        <v>974</v>
      </c>
      <c r="G230" s="33" t="s">
        <v>974</v>
      </c>
      <c r="H230" s="62">
        <f>R19971822</f>
        <v>0</v>
      </c>
      <c r="I230" s="62">
        <f>R19971832</f>
        <v>0</v>
      </c>
      <c r="J230" s="33" t="s">
        <v>1670</v>
      </c>
      <c r="K230" s="33" t="s">
        <v>1671</v>
      </c>
    </row>
    <row r="231" spans="1:11" ht="12.75">
      <c r="A231" s="35">
        <v>3</v>
      </c>
      <c r="B231" s="35">
        <v>1</v>
      </c>
      <c r="C231" s="35">
        <v>2</v>
      </c>
      <c r="D231" s="33" t="s">
        <v>1320</v>
      </c>
      <c r="E231" s="33" t="s">
        <v>1321</v>
      </c>
      <c r="F231" s="33" t="s">
        <v>990</v>
      </c>
      <c r="G231" s="33" t="s">
        <v>990</v>
      </c>
      <c r="H231" s="62">
        <f>R19972001</f>
        <v>0</v>
      </c>
      <c r="I231" s="62">
        <f>R19972011</f>
        <v>0</v>
      </c>
      <c r="J231" s="33" t="s">
        <v>1672</v>
      </c>
      <c r="K231" s="33" t="s">
        <v>1673</v>
      </c>
    </row>
    <row r="232" spans="1:11" ht="12.75">
      <c r="A232" s="35">
        <v>3</v>
      </c>
      <c r="B232" s="35">
        <v>1</v>
      </c>
      <c r="C232" s="35">
        <v>2</v>
      </c>
      <c r="D232" s="33" t="s">
        <v>1320</v>
      </c>
      <c r="E232" s="33" t="s">
        <v>1321</v>
      </c>
      <c r="F232" s="33" t="s">
        <v>990</v>
      </c>
      <c r="G232" s="33" t="s">
        <v>990</v>
      </c>
      <c r="H232" s="62">
        <f>R19972002</f>
        <v>0</v>
      </c>
      <c r="I232" s="62">
        <f>R19972012</f>
        <v>0</v>
      </c>
      <c r="J232" s="33" t="s">
        <v>1674</v>
      </c>
      <c r="K232" s="33" t="s">
        <v>1675</v>
      </c>
    </row>
    <row r="233" spans="1:11" ht="12.75">
      <c r="A233" s="35">
        <v>3</v>
      </c>
      <c r="B233" s="35">
        <v>1</v>
      </c>
      <c r="C233" s="35">
        <v>2</v>
      </c>
      <c r="D233" s="33" t="s">
        <v>1320</v>
      </c>
      <c r="E233" s="33" t="s">
        <v>1321</v>
      </c>
      <c r="F233" s="33" t="s">
        <v>992</v>
      </c>
      <c r="G233" s="33" t="s">
        <v>992</v>
      </c>
      <c r="H233" s="62">
        <f>R19972001</f>
        <v>0</v>
      </c>
      <c r="I233" s="62">
        <f>R19972021</f>
        <v>0</v>
      </c>
      <c r="J233" s="33" t="s">
        <v>1676</v>
      </c>
      <c r="K233" s="33" t="s">
        <v>1673</v>
      </c>
    </row>
    <row r="234" spans="1:11" ht="12.75">
      <c r="A234" s="35">
        <v>3</v>
      </c>
      <c r="B234" s="35">
        <v>1</v>
      </c>
      <c r="C234" s="35">
        <v>2</v>
      </c>
      <c r="D234" s="33" t="s">
        <v>1320</v>
      </c>
      <c r="E234" s="33" t="s">
        <v>1321</v>
      </c>
      <c r="F234" s="33" t="s">
        <v>992</v>
      </c>
      <c r="G234" s="33" t="s">
        <v>992</v>
      </c>
      <c r="H234" s="62">
        <f>R19972002</f>
        <v>0</v>
      </c>
      <c r="I234" s="62">
        <f>R19972022</f>
        <v>0</v>
      </c>
      <c r="J234" s="33" t="s">
        <v>1677</v>
      </c>
      <c r="K234" s="33" t="s">
        <v>1675</v>
      </c>
    </row>
    <row r="235" spans="1:11" ht="12.75">
      <c r="A235" s="35">
        <v>3</v>
      </c>
      <c r="B235" s="35">
        <v>1</v>
      </c>
      <c r="C235" s="35">
        <v>2</v>
      </c>
      <c r="D235" s="33" t="s">
        <v>1320</v>
      </c>
      <c r="E235" s="33" t="s">
        <v>1321</v>
      </c>
      <c r="F235" s="33" t="s">
        <v>997</v>
      </c>
      <c r="G235" s="33" t="s">
        <v>997</v>
      </c>
      <c r="H235" s="62">
        <f>R19972051</f>
        <v>0</v>
      </c>
      <c r="I235" s="62">
        <f>R19972061</f>
        <v>0</v>
      </c>
      <c r="J235" s="33" t="s">
        <v>1678</v>
      </c>
      <c r="K235" s="33" t="s">
        <v>1679</v>
      </c>
    </row>
    <row r="236" spans="1:11" ht="12.75">
      <c r="A236" s="35">
        <v>3</v>
      </c>
      <c r="B236" s="35">
        <v>1</v>
      </c>
      <c r="C236" s="35">
        <v>2</v>
      </c>
      <c r="D236" s="33" t="s">
        <v>1320</v>
      </c>
      <c r="E236" s="33" t="s">
        <v>1321</v>
      </c>
      <c r="F236" s="33" t="s">
        <v>997</v>
      </c>
      <c r="G236" s="33" t="s">
        <v>997</v>
      </c>
      <c r="H236" s="62">
        <f>R19972052</f>
        <v>0</v>
      </c>
      <c r="I236" s="62">
        <f>R19972062</f>
        <v>0</v>
      </c>
      <c r="J236" s="33" t="s">
        <v>1680</v>
      </c>
      <c r="K236" s="33" t="s">
        <v>1681</v>
      </c>
    </row>
    <row r="237" spans="1:11" ht="12.75">
      <c r="A237" s="35">
        <v>3</v>
      </c>
      <c r="B237" s="35">
        <v>1</v>
      </c>
      <c r="C237" s="35">
        <v>2</v>
      </c>
      <c r="D237" s="33" t="s">
        <v>1320</v>
      </c>
      <c r="E237" s="33" t="s">
        <v>1321</v>
      </c>
      <c r="F237" s="33" t="s">
        <v>999</v>
      </c>
      <c r="G237" s="33" t="s">
        <v>999</v>
      </c>
      <c r="H237" s="62">
        <f>R19972051</f>
        <v>0</v>
      </c>
      <c r="I237" s="62">
        <f>R19972071</f>
        <v>0</v>
      </c>
      <c r="J237" s="33" t="s">
        <v>1682</v>
      </c>
      <c r="K237" s="33" t="s">
        <v>1679</v>
      </c>
    </row>
    <row r="238" spans="1:11" ht="12.75">
      <c r="A238" s="35">
        <v>3</v>
      </c>
      <c r="B238" s="35">
        <v>1</v>
      </c>
      <c r="C238" s="35">
        <v>2</v>
      </c>
      <c r="D238" s="33" t="s">
        <v>1320</v>
      </c>
      <c r="E238" s="33" t="s">
        <v>1321</v>
      </c>
      <c r="F238" s="33" t="s">
        <v>999</v>
      </c>
      <c r="G238" s="33" t="s">
        <v>999</v>
      </c>
      <c r="H238" s="62">
        <f>R19972052</f>
        <v>0</v>
      </c>
      <c r="I238" s="62">
        <f>R19972072</f>
        <v>0</v>
      </c>
      <c r="J238" s="33" t="s">
        <v>1683</v>
      </c>
      <c r="K238" s="33" t="s">
        <v>1681</v>
      </c>
    </row>
    <row r="239" spans="1:11" ht="12.75">
      <c r="A239" s="35">
        <v>3</v>
      </c>
      <c r="B239" s="35">
        <v>1</v>
      </c>
      <c r="C239" s="35">
        <v>3</v>
      </c>
      <c r="D239" s="33" t="s">
        <v>1320</v>
      </c>
      <c r="E239" s="33" t="s">
        <v>1321</v>
      </c>
      <c r="F239" s="33" t="s">
        <v>1003</v>
      </c>
      <c r="G239" s="33" t="s">
        <v>1003</v>
      </c>
      <c r="H239" s="62">
        <f>R19972101</f>
        <v>0</v>
      </c>
      <c r="I239" s="62">
        <f>R19972111</f>
        <v>0</v>
      </c>
      <c r="J239" s="33" t="s">
        <v>1684</v>
      </c>
      <c r="K239" s="33" t="s">
        <v>1685</v>
      </c>
    </row>
    <row r="240" spans="1:11" ht="12.75">
      <c r="A240" s="35">
        <v>3</v>
      </c>
      <c r="B240" s="35">
        <v>1</v>
      </c>
      <c r="C240" s="35">
        <v>3</v>
      </c>
      <c r="D240" s="33" t="s">
        <v>1320</v>
      </c>
      <c r="E240" s="33" t="s">
        <v>1321</v>
      </c>
      <c r="F240" s="33" t="s">
        <v>1003</v>
      </c>
      <c r="G240" s="33" t="s">
        <v>1003</v>
      </c>
      <c r="H240" s="62">
        <f>R19972102</f>
        <v>0</v>
      </c>
      <c r="I240" s="62">
        <f>R19972112</f>
        <v>0</v>
      </c>
      <c r="J240" s="33" t="s">
        <v>1686</v>
      </c>
      <c r="K240" s="33" t="s">
        <v>1687</v>
      </c>
    </row>
    <row r="241" spans="1:11" ht="12.75">
      <c r="A241" s="35">
        <v>3</v>
      </c>
      <c r="B241" s="35">
        <v>1</v>
      </c>
      <c r="C241" s="35">
        <v>3</v>
      </c>
      <c r="D241" s="33" t="s">
        <v>1320</v>
      </c>
      <c r="E241" s="33" t="s">
        <v>1321</v>
      </c>
      <c r="F241" s="33" t="s">
        <v>1003</v>
      </c>
      <c r="G241" s="33" t="s">
        <v>1003</v>
      </c>
      <c r="H241" s="62">
        <f>R19972103</f>
        <v>0</v>
      </c>
      <c r="I241" s="62">
        <f>R19972113</f>
        <v>0</v>
      </c>
      <c r="J241" s="33" t="s">
        <v>1688</v>
      </c>
      <c r="K241" s="33" t="s">
        <v>1689</v>
      </c>
    </row>
    <row r="242" spans="1:11" ht="12.75">
      <c r="A242" s="35">
        <v>3</v>
      </c>
      <c r="B242" s="35">
        <v>1</v>
      </c>
      <c r="C242" s="35">
        <v>3</v>
      </c>
      <c r="D242" s="33" t="s">
        <v>1320</v>
      </c>
      <c r="E242" s="33" t="s">
        <v>1321</v>
      </c>
      <c r="F242" s="33" t="s">
        <v>1007</v>
      </c>
      <c r="G242" s="33" t="s">
        <v>1007</v>
      </c>
      <c r="H242" s="62">
        <f>R19972201</f>
        <v>0</v>
      </c>
      <c r="I242" s="62">
        <f>R19972211</f>
        <v>0</v>
      </c>
      <c r="J242" s="33" t="s">
        <v>1690</v>
      </c>
      <c r="K242" s="33" t="s">
        <v>1691</v>
      </c>
    </row>
    <row r="243" spans="1:11" ht="12.75">
      <c r="A243" s="35">
        <v>3</v>
      </c>
      <c r="B243" s="35">
        <v>1</v>
      </c>
      <c r="C243" s="35">
        <v>3</v>
      </c>
      <c r="D243" s="33" t="s">
        <v>1320</v>
      </c>
      <c r="E243" s="33" t="s">
        <v>1321</v>
      </c>
      <c r="F243" s="33" t="s">
        <v>1007</v>
      </c>
      <c r="G243" s="33" t="s">
        <v>1007</v>
      </c>
      <c r="H243" s="62">
        <f>R19972202</f>
        <v>0</v>
      </c>
      <c r="I243" s="62">
        <f>R19972212</f>
        <v>0</v>
      </c>
      <c r="J243" s="33" t="s">
        <v>1692</v>
      </c>
      <c r="K243" s="33" t="s">
        <v>1693</v>
      </c>
    </row>
    <row r="244" spans="1:11" ht="12.75">
      <c r="A244" s="35">
        <v>3</v>
      </c>
      <c r="B244" s="35">
        <v>1</v>
      </c>
      <c r="C244" s="35">
        <v>3</v>
      </c>
      <c r="D244" s="33" t="s">
        <v>1320</v>
      </c>
      <c r="E244" s="33" t="s">
        <v>1321</v>
      </c>
      <c r="F244" s="33" t="s">
        <v>1007</v>
      </c>
      <c r="G244" s="33" t="s">
        <v>1007</v>
      </c>
      <c r="H244" s="62">
        <f>R19972203</f>
        <v>0</v>
      </c>
      <c r="I244" s="62">
        <f>R19972213</f>
        <v>0</v>
      </c>
      <c r="J244" s="33" t="s">
        <v>1694</v>
      </c>
      <c r="K244" s="33" t="s">
        <v>1695</v>
      </c>
    </row>
    <row r="245" spans="1:11" ht="12.75">
      <c r="A245" s="35">
        <v>3</v>
      </c>
      <c r="B245" s="35">
        <v>1</v>
      </c>
      <c r="C245" s="35">
        <v>3</v>
      </c>
      <c r="D245" s="33" t="s">
        <v>1320</v>
      </c>
      <c r="E245" s="33" t="s">
        <v>1321</v>
      </c>
      <c r="F245" s="33" t="s">
        <v>1011</v>
      </c>
      <c r="G245" s="33" t="s">
        <v>1011</v>
      </c>
      <c r="H245" s="62">
        <f>R19972251</f>
        <v>0</v>
      </c>
      <c r="I245" s="62">
        <f>R19972261</f>
        <v>0</v>
      </c>
      <c r="J245" s="33" t="s">
        <v>1696</v>
      </c>
      <c r="K245" s="33" t="s">
        <v>1697</v>
      </c>
    </row>
    <row r="246" spans="1:11" ht="12.75">
      <c r="A246" s="35">
        <v>3</v>
      </c>
      <c r="B246" s="35">
        <v>1</v>
      </c>
      <c r="C246" s="35">
        <v>3</v>
      </c>
      <c r="D246" s="33" t="s">
        <v>1320</v>
      </c>
      <c r="E246" s="33" t="s">
        <v>1321</v>
      </c>
      <c r="F246" s="33" t="s">
        <v>1011</v>
      </c>
      <c r="G246" s="33" t="s">
        <v>1011</v>
      </c>
      <c r="H246" s="62">
        <f>R19972252</f>
        <v>0</v>
      </c>
      <c r="I246" s="62">
        <f>R19972262</f>
        <v>0</v>
      </c>
      <c r="J246" s="33" t="s">
        <v>1698</v>
      </c>
      <c r="K246" s="33" t="s">
        <v>1699</v>
      </c>
    </row>
    <row r="247" spans="1:11" ht="12.75">
      <c r="A247" s="35">
        <v>3</v>
      </c>
      <c r="B247" s="35">
        <v>1</v>
      </c>
      <c r="C247" s="35">
        <v>3</v>
      </c>
      <c r="D247" s="33" t="s">
        <v>1320</v>
      </c>
      <c r="E247" s="33" t="s">
        <v>1321</v>
      </c>
      <c r="F247" s="33" t="s">
        <v>1011</v>
      </c>
      <c r="G247" s="33" t="s">
        <v>1011</v>
      </c>
      <c r="H247" s="62">
        <f>R19972253</f>
        <v>0</v>
      </c>
      <c r="I247" s="62">
        <f>R19972263</f>
        <v>0</v>
      </c>
      <c r="J247" s="33" t="s">
        <v>1700</v>
      </c>
      <c r="K247" s="33" t="s">
        <v>1701</v>
      </c>
    </row>
    <row r="248" spans="1:11" ht="12.75">
      <c r="A248" s="35">
        <v>3</v>
      </c>
      <c r="B248" s="35">
        <v>1</v>
      </c>
      <c r="C248" s="35">
        <v>3</v>
      </c>
      <c r="D248" s="33" t="s">
        <v>1320</v>
      </c>
      <c r="E248" s="33" t="s">
        <v>1321</v>
      </c>
      <c r="F248" s="33" t="s">
        <v>1013</v>
      </c>
      <c r="G248" s="33" t="s">
        <v>1013</v>
      </c>
      <c r="H248" s="62">
        <f>R19972251</f>
        <v>0</v>
      </c>
      <c r="I248" s="62">
        <f>R19972271</f>
        <v>0</v>
      </c>
      <c r="J248" s="33" t="s">
        <v>1702</v>
      </c>
      <c r="K248" s="33" t="s">
        <v>1697</v>
      </c>
    </row>
    <row r="249" spans="1:11" ht="12.75">
      <c r="A249" s="35">
        <v>3</v>
      </c>
      <c r="B249" s="35">
        <v>1</v>
      </c>
      <c r="C249" s="35">
        <v>3</v>
      </c>
      <c r="D249" s="33" t="s">
        <v>1320</v>
      </c>
      <c r="E249" s="33" t="s">
        <v>1321</v>
      </c>
      <c r="F249" s="33" t="s">
        <v>1013</v>
      </c>
      <c r="G249" s="33" t="s">
        <v>1013</v>
      </c>
      <c r="H249" s="62">
        <f>R19972252</f>
        <v>0</v>
      </c>
      <c r="I249" s="62">
        <f>R19972272</f>
        <v>0</v>
      </c>
      <c r="J249" s="33" t="s">
        <v>1703</v>
      </c>
      <c r="K249" s="33" t="s">
        <v>1699</v>
      </c>
    </row>
    <row r="250" spans="1:11" ht="12.75">
      <c r="A250" s="35">
        <v>3</v>
      </c>
      <c r="B250" s="35">
        <v>1</v>
      </c>
      <c r="C250" s="35">
        <v>3</v>
      </c>
      <c r="D250" s="33" t="s">
        <v>1320</v>
      </c>
      <c r="E250" s="33" t="s">
        <v>1321</v>
      </c>
      <c r="F250" s="33" t="s">
        <v>1013</v>
      </c>
      <c r="G250" s="33" t="s">
        <v>1013</v>
      </c>
      <c r="H250" s="62">
        <f>R19972253</f>
        <v>0</v>
      </c>
      <c r="I250" s="62">
        <f>R19972273</f>
        <v>0</v>
      </c>
      <c r="J250" s="33" t="s">
        <v>1704</v>
      </c>
      <c r="K250" s="33" t="s">
        <v>1701</v>
      </c>
    </row>
    <row r="251" spans="1:11" ht="12.75">
      <c r="A251" s="35">
        <v>3</v>
      </c>
      <c r="B251" s="35">
        <v>1</v>
      </c>
      <c r="C251" s="35">
        <v>3</v>
      </c>
      <c r="D251" s="33" t="s">
        <v>1320</v>
      </c>
      <c r="E251" s="33" t="s">
        <v>1321</v>
      </c>
      <c r="F251" s="33" t="s">
        <v>1017</v>
      </c>
      <c r="G251" s="33" t="s">
        <v>1017</v>
      </c>
      <c r="H251" s="62">
        <f>R19972301</f>
        <v>0</v>
      </c>
      <c r="I251" s="62">
        <f>R19972311</f>
        <v>0</v>
      </c>
      <c r="J251" s="33" t="s">
        <v>1705</v>
      </c>
      <c r="K251" s="33" t="s">
        <v>1706</v>
      </c>
    </row>
    <row r="252" spans="1:11" ht="12.75">
      <c r="A252" s="35">
        <v>3</v>
      </c>
      <c r="B252" s="35">
        <v>1</v>
      </c>
      <c r="C252" s="35">
        <v>3</v>
      </c>
      <c r="D252" s="33" t="s">
        <v>1320</v>
      </c>
      <c r="E252" s="33" t="s">
        <v>1321</v>
      </c>
      <c r="F252" s="33" t="s">
        <v>1017</v>
      </c>
      <c r="G252" s="33" t="s">
        <v>1017</v>
      </c>
      <c r="H252" s="62">
        <f>R19972302</f>
        <v>0</v>
      </c>
      <c r="I252" s="62">
        <f>R19972312</f>
        <v>0</v>
      </c>
      <c r="J252" s="33" t="s">
        <v>1707</v>
      </c>
      <c r="K252" s="33" t="s">
        <v>1708</v>
      </c>
    </row>
    <row r="253" spans="1:11" ht="12.75">
      <c r="A253" s="35">
        <v>3</v>
      </c>
      <c r="B253" s="35">
        <v>1</v>
      </c>
      <c r="C253" s="35">
        <v>3</v>
      </c>
      <c r="D253" s="33" t="s">
        <v>1320</v>
      </c>
      <c r="E253" s="33" t="s">
        <v>1321</v>
      </c>
      <c r="F253" s="33" t="s">
        <v>1017</v>
      </c>
      <c r="G253" s="33" t="s">
        <v>1017</v>
      </c>
      <c r="H253" s="62">
        <f>R19972303</f>
        <v>0</v>
      </c>
      <c r="I253" s="62">
        <f>R19972313</f>
        <v>0</v>
      </c>
      <c r="J253" s="33" t="s">
        <v>1709</v>
      </c>
      <c r="K253" s="33" t="s">
        <v>1710</v>
      </c>
    </row>
    <row r="254" spans="1:11" ht="12.75">
      <c r="A254" s="35">
        <v>3</v>
      </c>
      <c r="B254" s="35">
        <v>1</v>
      </c>
      <c r="C254" s="35">
        <v>2</v>
      </c>
      <c r="D254" s="33" t="s">
        <v>1320</v>
      </c>
      <c r="E254" s="33" t="s">
        <v>1321</v>
      </c>
      <c r="F254" s="33" t="s">
        <v>1021</v>
      </c>
      <c r="G254" s="33" t="s">
        <v>1027</v>
      </c>
      <c r="H254" s="62">
        <f>R19972401</f>
        <v>0</v>
      </c>
      <c r="I254" s="62">
        <f>R19972411+R19972431+R19972441</f>
        <v>0</v>
      </c>
      <c r="J254" s="33" t="s">
        <v>1711</v>
      </c>
      <c r="K254" s="33" t="s">
        <v>1712</v>
      </c>
    </row>
    <row r="255" spans="1:11" ht="12.75">
      <c r="A255" s="35">
        <v>3</v>
      </c>
      <c r="B255" s="35">
        <v>1</v>
      </c>
      <c r="C255" s="35">
        <v>2</v>
      </c>
      <c r="D255" s="33" t="s">
        <v>1320</v>
      </c>
      <c r="E255" s="33" t="s">
        <v>1321</v>
      </c>
      <c r="F255" s="33" t="s">
        <v>1021</v>
      </c>
      <c r="G255" s="33" t="s">
        <v>1027</v>
      </c>
      <c r="H255" s="62">
        <f>R19972402</f>
        <v>0</v>
      </c>
      <c r="I255" s="62">
        <f>R19972412+R19972432+R19972442</f>
        <v>0</v>
      </c>
      <c r="J255" s="33" t="s">
        <v>1713</v>
      </c>
      <c r="K255" s="33" t="s">
        <v>1714</v>
      </c>
    </row>
    <row r="256" spans="1:11" ht="12.75">
      <c r="A256" s="35">
        <v>3</v>
      </c>
      <c r="B256" s="35">
        <v>1</v>
      </c>
      <c r="C256" s="35">
        <v>2</v>
      </c>
      <c r="D256" s="33" t="s">
        <v>1320</v>
      </c>
      <c r="E256" s="33" t="s">
        <v>1321</v>
      </c>
      <c r="F256" s="33" t="s">
        <v>1023</v>
      </c>
      <c r="G256" s="33" t="s">
        <v>1023</v>
      </c>
      <c r="H256" s="62">
        <f>R19972411</f>
        <v>0</v>
      </c>
      <c r="I256" s="62">
        <f>R19972421</f>
        <v>0</v>
      </c>
      <c r="J256" s="33" t="s">
        <v>1715</v>
      </c>
      <c r="K256" s="33" t="s">
        <v>1716</v>
      </c>
    </row>
    <row r="257" spans="1:11" ht="12.75">
      <c r="A257" s="35">
        <v>3</v>
      </c>
      <c r="B257" s="35">
        <v>1</v>
      </c>
      <c r="C257" s="35">
        <v>2</v>
      </c>
      <c r="D257" s="33" t="s">
        <v>1320</v>
      </c>
      <c r="E257" s="33" t="s">
        <v>1321</v>
      </c>
      <c r="F257" s="33" t="s">
        <v>1023</v>
      </c>
      <c r="G257" s="33" t="s">
        <v>1023</v>
      </c>
      <c r="H257" s="62">
        <f>R19972412</f>
        <v>0</v>
      </c>
      <c r="I257" s="62">
        <f>R19972422</f>
        <v>0</v>
      </c>
      <c r="J257" s="33" t="s">
        <v>1717</v>
      </c>
      <c r="K257" s="33" t="s">
        <v>1718</v>
      </c>
    </row>
    <row r="258" spans="1:11" ht="12.75">
      <c r="A258" s="35">
        <v>2</v>
      </c>
      <c r="B258" s="35">
        <v>1</v>
      </c>
      <c r="C258" s="35">
        <v>2</v>
      </c>
      <c r="D258" s="33" t="s">
        <v>1274</v>
      </c>
      <c r="E258" s="33" t="s">
        <v>1719</v>
      </c>
      <c r="F258" s="33" t="s">
        <v>214</v>
      </c>
      <c r="G258" s="33" t="s">
        <v>244</v>
      </c>
      <c r="H258" s="62">
        <f>R20100101</f>
        <v>0</v>
      </c>
      <c r="I258" s="62">
        <f>R20100111+R20100121+R20100131+R20100141+R20100151+R20100201+R20100211+R20100241+R20100251+R20100261</f>
        <v>0</v>
      </c>
      <c r="J258" s="33" t="s">
        <v>1720</v>
      </c>
      <c r="K258" s="33" t="s">
        <v>1721</v>
      </c>
    </row>
    <row r="259" spans="1:11" ht="12.75">
      <c r="A259" s="35">
        <v>2</v>
      </c>
      <c r="B259" s="35">
        <v>1</v>
      </c>
      <c r="C259" s="35">
        <v>2</v>
      </c>
      <c r="D259" s="33" t="s">
        <v>1274</v>
      </c>
      <c r="E259" s="33" t="s">
        <v>1719</v>
      </c>
      <c r="F259" s="33" t="s">
        <v>214</v>
      </c>
      <c r="G259" s="33" t="s">
        <v>244</v>
      </c>
      <c r="H259" s="62">
        <f>R20100102</f>
        <v>0</v>
      </c>
      <c r="I259" s="62">
        <f>R20100112+R20100122+R20100132+R20100142+R20100152+R20100202+R20100212+R20100242+R20100252+R20100262</f>
        <v>0</v>
      </c>
      <c r="J259" s="33" t="s">
        <v>1722</v>
      </c>
      <c r="K259" s="33" t="s">
        <v>1723</v>
      </c>
    </row>
    <row r="260" spans="1:11" ht="12.75">
      <c r="A260" s="35">
        <v>2</v>
      </c>
      <c r="B260" s="35">
        <v>1</v>
      </c>
      <c r="C260" s="35">
        <v>2</v>
      </c>
      <c r="D260" s="33" t="s">
        <v>1274</v>
      </c>
      <c r="E260" s="33" t="s">
        <v>1719</v>
      </c>
      <c r="F260" s="33" t="s">
        <v>196</v>
      </c>
      <c r="G260" s="33" t="s">
        <v>212</v>
      </c>
      <c r="H260" s="62">
        <f>R20100271</f>
        <v>0</v>
      </c>
      <c r="I260" s="62">
        <f>(R20100021)-(R20100101)</f>
        <v>0</v>
      </c>
      <c r="J260" s="33" t="s">
        <v>1724</v>
      </c>
      <c r="K260" s="33" t="s">
        <v>1725</v>
      </c>
    </row>
    <row r="261" spans="1:11" ht="12.75">
      <c r="A261" s="35">
        <v>2</v>
      </c>
      <c r="B261" s="35">
        <v>1</v>
      </c>
      <c r="C261" s="35">
        <v>2</v>
      </c>
      <c r="D261" s="33" t="s">
        <v>1274</v>
      </c>
      <c r="E261" s="33" t="s">
        <v>1719</v>
      </c>
      <c r="F261" s="33" t="s">
        <v>196</v>
      </c>
      <c r="G261" s="33" t="s">
        <v>212</v>
      </c>
      <c r="H261" s="62">
        <f>R20100272</f>
        <v>0</v>
      </c>
      <c r="I261" s="62">
        <f>(R20100022)-(R20100102)</f>
        <v>0</v>
      </c>
      <c r="J261" s="33" t="s">
        <v>1726</v>
      </c>
      <c r="K261" s="33" t="s">
        <v>1727</v>
      </c>
    </row>
    <row r="262" spans="1:11" ht="12.75">
      <c r="A262" s="35">
        <v>2</v>
      </c>
      <c r="B262" s="35">
        <v>1</v>
      </c>
      <c r="C262" s="35">
        <v>2</v>
      </c>
      <c r="D262" s="33" t="s">
        <v>1274</v>
      </c>
      <c r="E262" s="33" t="s">
        <v>1719</v>
      </c>
      <c r="F262" s="33" t="s">
        <v>198</v>
      </c>
      <c r="G262" s="33" t="s">
        <v>220</v>
      </c>
      <c r="H262" s="62">
        <f>R20100281</f>
        <v>0</v>
      </c>
      <c r="I262" s="62">
        <f>(R20100031+R20100041+R20100051+R20100061+R20100071)-(R20100111)-(R20100121)-(R20100131)-(R20100141)</f>
        <v>0</v>
      </c>
      <c r="J262" s="33" t="s">
        <v>1728</v>
      </c>
      <c r="K262" s="33" t="s">
        <v>1729</v>
      </c>
    </row>
    <row r="263" spans="1:11" ht="12.75">
      <c r="A263" s="35">
        <v>2</v>
      </c>
      <c r="B263" s="35">
        <v>1</v>
      </c>
      <c r="C263" s="35">
        <v>2</v>
      </c>
      <c r="D263" s="33" t="s">
        <v>1274</v>
      </c>
      <c r="E263" s="33" t="s">
        <v>1719</v>
      </c>
      <c r="F263" s="33" t="s">
        <v>198</v>
      </c>
      <c r="G263" s="33" t="s">
        <v>220</v>
      </c>
      <c r="H263" s="62">
        <f>R20100282</f>
        <v>0</v>
      </c>
      <c r="I263" s="62">
        <f>(R20100032+R20100042+R20100052+R20100062+R20100072)-(R20100112)-(R20100122)-(R20100132)-(R20100142)</f>
        <v>0</v>
      </c>
      <c r="J263" s="33" t="s">
        <v>1730</v>
      </c>
      <c r="K263" s="33" t="s">
        <v>1731</v>
      </c>
    </row>
    <row r="264" spans="1:11" ht="12.75">
      <c r="A264" s="35">
        <v>2</v>
      </c>
      <c r="B264" s="35">
        <v>1</v>
      </c>
      <c r="C264" s="35">
        <v>2</v>
      </c>
      <c r="D264" s="33" t="s">
        <v>1274</v>
      </c>
      <c r="E264" s="33" t="s">
        <v>1719</v>
      </c>
      <c r="F264" s="33" t="s">
        <v>252</v>
      </c>
      <c r="G264" s="33" t="s">
        <v>280</v>
      </c>
      <c r="H264" s="62">
        <f>R20100291</f>
        <v>0</v>
      </c>
      <c r="I264" s="62">
        <f>(R20100301+R20100311+R20100351+R20100391+R20100421+R20100431+R20100441)</f>
        <v>0</v>
      </c>
      <c r="J264" s="33" t="s">
        <v>1732</v>
      </c>
      <c r="K264" s="33" t="s">
        <v>1733</v>
      </c>
    </row>
    <row r="265" spans="1:11" ht="12.75">
      <c r="A265" s="35">
        <v>2</v>
      </c>
      <c r="B265" s="35">
        <v>1</v>
      </c>
      <c r="C265" s="35">
        <v>2</v>
      </c>
      <c r="D265" s="33" t="s">
        <v>1274</v>
      </c>
      <c r="E265" s="33" t="s">
        <v>1719</v>
      </c>
      <c r="F265" s="33" t="s">
        <v>252</v>
      </c>
      <c r="G265" s="33" t="s">
        <v>280</v>
      </c>
      <c r="H265" s="62">
        <f>R20100292</f>
        <v>0</v>
      </c>
      <c r="I265" s="62">
        <f>(R20100302+R20100312+R20100352+R20100392+R20100422+R20100432+R20100442)</f>
        <v>0</v>
      </c>
      <c r="J265" s="33" t="s">
        <v>1734</v>
      </c>
      <c r="K265" s="33" t="s">
        <v>1735</v>
      </c>
    </row>
    <row r="266" spans="1:11" ht="12.75">
      <c r="A266" s="35">
        <v>2</v>
      </c>
      <c r="B266" s="35">
        <v>1</v>
      </c>
      <c r="C266" s="35">
        <v>2</v>
      </c>
      <c r="D266" s="33" t="s">
        <v>1274</v>
      </c>
      <c r="E266" s="33" t="s">
        <v>1719</v>
      </c>
      <c r="F266" s="33" t="s">
        <v>284</v>
      </c>
      <c r="G266" s="33" t="s">
        <v>300</v>
      </c>
      <c r="H266" s="62">
        <f>R20100451</f>
        <v>0</v>
      </c>
      <c r="I266" s="62">
        <f>(R20100461+R20100471+R20100481+R20100491+R20100521+R20100531+R20100541)</f>
        <v>0</v>
      </c>
      <c r="J266" s="33" t="s">
        <v>1736</v>
      </c>
      <c r="K266" s="33" t="s">
        <v>1737</v>
      </c>
    </row>
    <row r="267" spans="1:11" ht="12.75">
      <c r="A267" s="35">
        <v>2</v>
      </c>
      <c r="B267" s="35">
        <v>1</v>
      </c>
      <c r="C267" s="35">
        <v>2</v>
      </c>
      <c r="D267" s="33" t="s">
        <v>1274</v>
      </c>
      <c r="E267" s="33" t="s">
        <v>1719</v>
      </c>
      <c r="F267" s="33" t="s">
        <v>284</v>
      </c>
      <c r="G267" s="33" t="s">
        <v>300</v>
      </c>
      <c r="H267" s="62">
        <f>R20100452</f>
        <v>0</v>
      </c>
      <c r="I267" s="62">
        <f>(R20100462+R20100472+R20100482+R20100492+R20100522+R20100532+R20100542)</f>
        <v>0</v>
      </c>
      <c r="J267" s="33" t="s">
        <v>1738</v>
      </c>
      <c r="K267" s="33" t="s">
        <v>1739</v>
      </c>
    </row>
    <row r="268" spans="1:11" ht="12.75">
      <c r="A268" s="35">
        <v>2</v>
      </c>
      <c r="B268" s="35">
        <v>1</v>
      </c>
      <c r="C268" s="35">
        <v>2</v>
      </c>
      <c r="D268" s="33" t="s">
        <v>1274</v>
      </c>
      <c r="E268" s="33" t="s">
        <v>1719</v>
      </c>
      <c r="F268" s="33" t="s">
        <v>250</v>
      </c>
      <c r="G268" s="33" t="s">
        <v>282</v>
      </c>
      <c r="H268" s="62">
        <f>R20100551</f>
        <v>0</v>
      </c>
      <c r="I268" s="62">
        <f>(R20100291)-(R20100451)</f>
        <v>0</v>
      </c>
      <c r="J268" s="33" t="s">
        <v>1740</v>
      </c>
      <c r="K268" s="33" t="s">
        <v>1741</v>
      </c>
    </row>
    <row r="269" spans="1:11" ht="12.75">
      <c r="A269" s="35">
        <v>2</v>
      </c>
      <c r="B269" s="35">
        <v>1</v>
      </c>
      <c r="C269" s="35">
        <v>2</v>
      </c>
      <c r="D269" s="33" t="s">
        <v>1274</v>
      </c>
      <c r="E269" s="33" t="s">
        <v>1719</v>
      </c>
      <c r="F269" s="33" t="s">
        <v>250</v>
      </c>
      <c r="G269" s="33" t="s">
        <v>282</v>
      </c>
      <c r="H269" s="62">
        <f>R20100552</f>
        <v>0</v>
      </c>
      <c r="I269" s="62">
        <f>(R20100292)-(R20100452)</f>
        <v>0</v>
      </c>
      <c r="J269" s="33" t="s">
        <v>1742</v>
      </c>
      <c r="K269" s="33" t="s">
        <v>1743</v>
      </c>
    </row>
    <row r="270" spans="1:11" ht="12.75">
      <c r="A270" s="35">
        <v>2</v>
      </c>
      <c r="B270" s="35">
        <v>1</v>
      </c>
      <c r="C270" s="35">
        <v>2</v>
      </c>
      <c r="D270" s="33" t="s">
        <v>1274</v>
      </c>
      <c r="E270" s="33" t="s">
        <v>1719</v>
      </c>
      <c r="F270" s="33" t="s">
        <v>246</v>
      </c>
      <c r="G270" s="33" t="s">
        <v>302</v>
      </c>
      <c r="H270" s="62">
        <f>R20100561</f>
        <v>0</v>
      </c>
      <c r="I270" s="62">
        <f>(R20100271)+(R20100551)</f>
        <v>0</v>
      </c>
      <c r="J270" s="33" t="s">
        <v>1744</v>
      </c>
      <c r="K270" s="33" t="s">
        <v>1745</v>
      </c>
    </row>
    <row r="271" spans="1:11" ht="12.75">
      <c r="A271" s="35">
        <v>2</v>
      </c>
      <c r="B271" s="35">
        <v>1</v>
      </c>
      <c r="C271" s="35">
        <v>2</v>
      </c>
      <c r="D271" s="33" t="s">
        <v>1274</v>
      </c>
      <c r="E271" s="33" t="s">
        <v>1719</v>
      </c>
      <c r="F271" s="33" t="s">
        <v>246</v>
      </c>
      <c r="G271" s="33" t="s">
        <v>302</v>
      </c>
      <c r="H271" s="62">
        <f>R20100562</f>
        <v>0</v>
      </c>
      <c r="I271" s="62">
        <f>(R20100272)+(R20100552)</f>
        <v>0</v>
      </c>
      <c r="J271" s="33" t="s">
        <v>1746</v>
      </c>
      <c r="K271" s="33" t="s">
        <v>1747</v>
      </c>
    </row>
    <row r="272" spans="1:11" ht="12.75">
      <c r="A272" s="35">
        <v>2</v>
      </c>
      <c r="B272" s="35">
        <v>1</v>
      </c>
      <c r="C272" s="35">
        <v>2</v>
      </c>
      <c r="D272" s="33" t="s">
        <v>1274</v>
      </c>
      <c r="E272" s="33" t="s">
        <v>1719</v>
      </c>
      <c r="F272" s="33" t="s">
        <v>304</v>
      </c>
      <c r="G272" s="33" t="s">
        <v>312</v>
      </c>
      <c r="H272" s="62">
        <f>R20100611</f>
        <v>0</v>
      </c>
      <c r="I272" s="62">
        <f>(R20100561)-(R20100571)-(R20100601)</f>
        <v>0</v>
      </c>
      <c r="J272" s="33" t="s">
        <v>1748</v>
      </c>
      <c r="K272" s="33" t="s">
        <v>1749</v>
      </c>
    </row>
    <row r="273" spans="1:11" ht="12.75">
      <c r="A273" s="35">
        <v>2</v>
      </c>
      <c r="B273" s="35">
        <v>1</v>
      </c>
      <c r="C273" s="35">
        <v>2</v>
      </c>
      <c r="D273" s="33" t="s">
        <v>1274</v>
      </c>
      <c r="E273" s="33" t="s">
        <v>1719</v>
      </c>
      <c r="F273" s="33" t="s">
        <v>304</v>
      </c>
      <c r="G273" s="33" t="s">
        <v>312</v>
      </c>
      <c r="H273" s="62">
        <f>R20100612</f>
        <v>0</v>
      </c>
      <c r="I273" s="62">
        <f>(R20100562)-(R20100572)-(R20100602)</f>
        <v>0</v>
      </c>
      <c r="J273" s="33" t="s">
        <v>1750</v>
      </c>
      <c r="K273" s="33" t="s">
        <v>1751</v>
      </c>
    </row>
    <row r="274" spans="8:9" ht="12.75">
      <c r="H274" s="62"/>
      <c r="I274" s="6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wshIdent">
    <pageSetUpPr fitToPage="1"/>
  </sheetPr>
  <dimension ref="A1:T16"/>
  <sheetViews>
    <sheetView zoomScalePageLayoutView="0" workbookViewId="0" topLeftCell="A1">
      <selection activeCell="B1" sqref="B1"/>
    </sheetView>
  </sheetViews>
  <sheetFormatPr defaultColWidth="8.875" defaultRowHeight="12.75"/>
  <cols>
    <col min="1" max="1" width="21.875" style="1" customWidth="1"/>
    <col min="2" max="2" width="15.75390625" style="1" customWidth="1"/>
    <col min="3" max="3" width="12.875" style="1" customWidth="1"/>
    <col min="4" max="4" width="15.875" style="1" customWidth="1"/>
    <col min="5" max="5" width="17.25390625" style="1" customWidth="1"/>
    <col min="6" max="6" width="14.125" style="1" customWidth="1"/>
    <col min="7" max="7" width="8.875" style="1" customWidth="1"/>
    <col min="8" max="8" width="12.875" style="1" customWidth="1"/>
    <col min="9" max="20" width="3.00390625" style="1" bestFit="1" customWidth="1"/>
    <col min="21" max="16384" width="8.875" style="1" customWidth="1"/>
  </cols>
  <sheetData>
    <row r="1" spans="1:20" ht="18.75" customHeight="1" thickBot="1">
      <c r="A1" s="2" t="s">
        <v>32</v>
      </c>
      <c r="B1" s="25"/>
      <c r="C1" s="2" t="s">
        <v>185</v>
      </c>
      <c r="D1" s="29">
        <v>2021</v>
      </c>
      <c r="F1" s="1" t="s">
        <v>1860</v>
      </c>
      <c r="I1" s="21" t="s">
        <v>2</v>
      </c>
      <c r="J1" s="21" t="s">
        <v>5</v>
      </c>
      <c r="K1" s="21" t="s">
        <v>8</v>
      </c>
      <c r="L1" s="21" t="s">
        <v>11</v>
      </c>
      <c r="M1" s="21"/>
      <c r="N1" s="21"/>
      <c r="O1" s="21"/>
      <c r="P1" s="21"/>
      <c r="Q1" s="21"/>
      <c r="R1" s="21"/>
      <c r="S1" s="21"/>
      <c r="T1" s="21"/>
    </row>
    <row r="2" spans="1:9" ht="13.5" thickBot="1">
      <c r="A2" s="2" t="s">
        <v>182</v>
      </c>
      <c r="B2" s="7"/>
      <c r="C2" s="8"/>
      <c r="D2" s="8"/>
      <c r="E2" s="8"/>
      <c r="F2" s="9"/>
      <c r="I2" s="22"/>
    </row>
    <row r="3" spans="1:8" ht="13.5" thickBot="1">
      <c r="A3" s="2" t="s">
        <v>183</v>
      </c>
      <c r="B3" s="68"/>
      <c r="C3" s="69"/>
      <c r="D3" s="2" t="s">
        <v>186</v>
      </c>
      <c r="E3" s="68"/>
      <c r="F3" s="69"/>
      <c r="G3" s="30" t="s">
        <v>187</v>
      </c>
      <c r="H3" s="28"/>
    </row>
    <row r="4" spans="1:9" ht="13.5" thickBot="1">
      <c r="A4" s="2" t="s">
        <v>33</v>
      </c>
      <c r="B4" s="10"/>
      <c r="C4" s="66">
        <f ca="1">IF(ISNUMBER(MATCH(B4,CisOkrCisloList,0)),OFFSET(CisOkrNazov,MATCH(B4,CisOkrCisloList,0),0),"")</f>
      </c>
      <c r="D4" s="67"/>
      <c r="E4" s="26" t="s">
        <v>172</v>
      </c>
      <c r="F4" s="27"/>
      <c r="I4" s="22"/>
    </row>
    <row r="5" spans="1:9" ht="13.5" thickBot="1">
      <c r="A5" s="2" t="s">
        <v>171</v>
      </c>
      <c r="B5" s="10"/>
      <c r="C5" s="2" t="s">
        <v>176</v>
      </c>
      <c r="D5" s="10"/>
      <c r="E5" s="2" t="s">
        <v>179</v>
      </c>
      <c r="F5" s="10"/>
      <c r="I5" s="22"/>
    </row>
    <row r="6" spans="1:9" ht="13.5" thickBot="1">
      <c r="A6" s="2" t="s">
        <v>173</v>
      </c>
      <c r="B6" s="10"/>
      <c r="C6" s="2" t="s">
        <v>177</v>
      </c>
      <c r="D6" s="10"/>
      <c r="E6" s="2" t="s">
        <v>180</v>
      </c>
      <c r="F6" s="10"/>
      <c r="I6" s="22"/>
    </row>
    <row r="7" spans="1:9" ht="13.5" thickBot="1">
      <c r="A7" s="2" t="s">
        <v>174</v>
      </c>
      <c r="B7" s="10"/>
      <c r="C7" s="2" t="s">
        <v>178</v>
      </c>
      <c r="D7" s="10"/>
      <c r="E7" s="2" t="s">
        <v>181</v>
      </c>
      <c r="F7" s="10"/>
      <c r="I7" s="22"/>
    </row>
    <row r="8" spans="1:9" ht="13.5" thickBot="1">
      <c r="A8" s="2" t="s">
        <v>175</v>
      </c>
      <c r="B8" s="31"/>
      <c r="I8" s="22"/>
    </row>
    <row r="9" spans="1:9" ht="69" customHeight="1" thickBot="1">
      <c r="A9" s="32" t="s">
        <v>188</v>
      </c>
      <c r="B9" s="70"/>
      <c r="C9" s="71"/>
      <c r="D9" s="72"/>
      <c r="I9" s="22"/>
    </row>
    <row r="10" spans="1:9" ht="13.5" thickBot="1">
      <c r="A10" s="2" t="s">
        <v>184</v>
      </c>
      <c r="B10" s="63"/>
      <c r="C10" s="64"/>
      <c r="D10" s="65"/>
      <c r="I10" s="22"/>
    </row>
    <row r="11" spans="1:9" ht="13.5" thickBot="1">
      <c r="A11" s="2" t="s">
        <v>170</v>
      </c>
      <c r="B11" s="63"/>
      <c r="C11" s="64"/>
      <c r="D11" s="65"/>
      <c r="I11" s="22"/>
    </row>
    <row r="12" ht="12.75">
      <c r="I12" s="22"/>
    </row>
    <row r="13" spans="1:9" ht="12.75">
      <c r="A13" s="11" t="s">
        <v>123</v>
      </c>
      <c r="B13" s="12"/>
      <c r="C13" s="13"/>
      <c r="D13" s="13"/>
      <c r="E13" s="13"/>
      <c r="F13" s="13"/>
      <c r="G13" s="14"/>
      <c r="I13" s="20"/>
    </row>
    <row r="14" spans="1:9" ht="12.75">
      <c r="A14" s="11" t="s">
        <v>124</v>
      </c>
      <c r="B14" s="12"/>
      <c r="C14" s="12"/>
      <c r="D14" s="12"/>
      <c r="E14" s="12"/>
      <c r="F14" s="12"/>
      <c r="G14" s="15"/>
      <c r="I14" s="20"/>
    </row>
    <row r="15" spans="1:7" ht="12.75">
      <c r="A15" s="16"/>
      <c r="B15" s="17"/>
      <c r="C15" s="17"/>
      <c r="D15" s="17"/>
      <c r="E15" s="17"/>
      <c r="F15" s="17"/>
      <c r="G15" s="17"/>
    </row>
    <row r="16" spans="1:7" ht="12.75">
      <c r="A16" s="18" t="s">
        <v>125</v>
      </c>
      <c r="B16" s="19"/>
      <c r="C16" s="12"/>
      <c r="D16" s="12"/>
      <c r="E16" s="12"/>
      <c r="F16" s="12"/>
      <c r="G16" s="15"/>
    </row>
  </sheetData>
  <sheetProtection password="EA52" sheet="1" objects="1" scenarios="1"/>
  <mergeCells count="6">
    <mergeCell ref="B10:D10"/>
    <mergeCell ref="B11:D11"/>
    <mergeCell ref="C4:D4"/>
    <mergeCell ref="B3:C3"/>
    <mergeCell ref="E3:F3"/>
    <mergeCell ref="B9:D9"/>
  </mergeCells>
  <dataValidations count="14">
    <dataValidation type="list" allowBlank="1" showInputMessage="1" showErrorMessage="1" errorTitle="Chyba" error="Nesprávne zadaný kód okresu. Zadajte správny kód, alebo vyberte zo zoznamu kliknutím na šípku." sqref="B4">
      <formula1>CisOkrCisloList</formula1>
    </dataValidation>
    <dataValidation allowBlank="1" showInputMessage="1" showErrorMessage="1" errorTitle="sdgfth" error="xfgh fghdtyjud" sqref="C4"/>
    <dataValidation type="whole" allowBlank="1" showInputMessage="1" showErrorMessage="1" errorTitle="Chyba IČO" error="IČO musí byť maximálne na 8 znakov&#10;" sqref="B1">
      <formula1>0</formula1>
      <formula2>99999999</formula2>
    </dataValidation>
    <dataValidation type="list" allowBlank="1" showInputMessage="1" showErrorMessage="1" prompt="Právna forma podnikania" errorTitle="Chyba" error="Nesprávne zadaný kód " sqref="B5">
      <formula1>"20-Štátne majetky a podniky,50-Poľn.družstvá,55-sukr.spoločnosti,98-služby šátne,99-Služby sukr."</formula1>
    </dataValidation>
    <dataValidation type="list" allowBlank="1" showInputMessage="1" showErrorMessage="1" prompt="Právny stav podnikania" errorTitle="Chyba" error="Nesprávne zadaný kód" sqref="B6">
      <formula1>"1,2,3,4,5,9"</formula1>
    </dataValidation>
    <dataValidation type="list" allowBlank="1" showInputMessage="1" showErrorMessage="1" prompt="Vypracovávate kalkuláciu nákladov?" errorTitle="Chyba" error="Nesprávne zadaný kód" sqref="B7">
      <formula1>"A,N"</formula1>
    </dataValidation>
    <dataValidation type="list" allowBlank="1" showInputMessage="1" showErrorMessage="1" prompt="Vlastnícke pomery" errorTitle="Chyba" error="Nesprávne zadaný kód" sqref="B8">
      <formula1>"1,2,3,4"</formula1>
    </dataValidation>
    <dataValidation type="list" allowBlank="1" showInputMessage="1" showErrorMessage="1" prompt="Najvyššie dosiahnuté vzdelanie riaditeľa, vedúceho" errorTitle="Chyba" error="Nesprávne zadaný kód " sqref="D6">
      <formula1>"1,2,3,4,5"</formula1>
    </dataValidation>
    <dataValidation type="list" allowBlank="1" showInputMessage="1" showErrorMessage="1" prompt="Členstvo v odbytovom združení" errorTitle="Chyba" error="Nesprávne zadaný kód " sqref="F6">
      <formula1>"A,N"</formula1>
    </dataValidation>
    <dataValidation type="decimal" allowBlank="1" showInputMessage="1" showErrorMessage="1" errorTitle="Chyba" error="Nesprávne zadaný kód " sqref="F7">
      <formula1>0</formula1>
      <formula2>100</formula2>
    </dataValidation>
    <dataValidation type="list" allowBlank="1" showInputMessage="1" showErrorMessage="1" prompt="Výrobné oblasti " errorTitle="Chyba" error="Nesprávne zadaný kód " sqref="D5">
      <formula1>"1,2,3,4,5"</formula1>
    </dataValidation>
    <dataValidation type="list" allowBlank="1" showInputMessage="1" showErrorMessage="1" prompt="Dlhy voči sociálnej poisťovni" errorTitle="Chyba" error="Nesprávne zadaný kód " sqref="D7">
      <formula1>"A,N"</formula1>
    </dataValidation>
    <dataValidation type="list" allowBlank="1" showInputMessage="1" showErrorMessage="1" prompt="Súhlas s použitím údajov pre účely súťaže TOP AGRO a NAJ Naše pole " errorTitle="Chyba" error="Nesprávne zadaný kód " sqref="F5">
      <formula1>"N-žiadna súťaž,A-obe súťaže,T-len Top AGRO,P-len Nase pole"</formula1>
    </dataValidation>
    <dataValidation type="whole" allowBlank="1" showErrorMessage="1" errorTitle="PSČ" error="Chybne zadané PSČ" sqref="H3">
      <formula1>0</formula1>
      <formula2>99999</formula2>
    </dataValidation>
  </dataValidations>
  <printOptions/>
  <pageMargins left="0.61" right="0.32" top="0.43" bottom="0.61" header="0.2" footer="0.25"/>
  <pageSetup fitToHeight="50" fitToWidth="1" horizontalDpi="600" verticalDpi="600" orientation="portrait" paperSize="9" scale="72" r:id="rId4"/>
  <drawing r:id="rId3"/>
  <legacyDrawing r:id="rId2"/>
</worksheet>
</file>

<file path=xl/worksheets/sheet7.xml><?xml version="1.0" encoding="utf-8"?>
<worksheet xmlns="http://schemas.openxmlformats.org/spreadsheetml/2006/main" xmlns:r="http://schemas.openxmlformats.org/officeDocument/2006/relationships">
  <sheetPr codeName="Hárok7">
    <pageSetUpPr fitToPage="1"/>
  </sheetPr>
  <dimension ref="A1:F152"/>
  <sheetViews>
    <sheetView zoomScalePageLayoutView="0" workbookViewId="0" topLeftCell="A1">
      <selection activeCell="C10" sqref="C10"/>
    </sheetView>
  </sheetViews>
  <sheetFormatPr defaultColWidth="9.00390625" defaultRowHeight="12.75"/>
  <cols>
    <col min="1" max="1" width="55.75390625" style="56" customWidth="1"/>
    <col min="2" max="2" width="7.25390625" style="37" bestFit="1" customWidth="1"/>
    <col min="3" max="4" width="15.75390625" style="4" customWidth="1"/>
    <col min="5" max="16384" width="9.125" style="4" customWidth="1"/>
  </cols>
  <sheetData>
    <row r="1" spans="1:5" ht="12.75">
      <c r="A1" s="55" t="s">
        <v>1883</v>
      </c>
      <c r="C1" s="4" t="s">
        <v>1860</v>
      </c>
      <c r="E1" s="54" t="str">
        <f>"ICO: "&amp;IdentICO</f>
        <v>ICO: </v>
      </c>
    </row>
    <row r="2" ht="12.75">
      <c r="A2" s="55" t="s">
        <v>1884</v>
      </c>
    </row>
    <row r="5" spans="3:4" ht="25.5">
      <c r="C5" s="52" t="s">
        <v>1881</v>
      </c>
      <c r="D5" s="53" t="s">
        <v>1882</v>
      </c>
    </row>
    <row r="6" spans="1:4" ht="12.75">
      <c r="A6" s="57" t="s">
        <v>189</v>
      </c>
      <c r="B6" s="38" t="s">
        <v>190</v>
      </c>
      <c r="C6" s="51" t="s">
        <v>191</v>
      </c>
      <c r="D6" s="51" t="s">
        <v>192</v>
      </c>
    </row>
    <row r="7" spans="1:6" ht="12.75">
      <c r="A7" s="58" t="s">
        <v>1051</v>
      </c>
      <c r="B7" s="39" t="s">
        <v>194</v>
      </c>
      <c r="C7" s="42">
        <f>R10100021+R10100331+R10100741</f>
        <v>0</v>
      </c>
      <c r="D7" s="42">
        <f>R10100022+R10100332+R10100742</f>
        <v>0</v>
      </c>
      <c r="E7" s="41"/>
      <c r="F7" s="41"/>
    </row>
    <row r="8" spans="1:6" ht="12.75">
      <c r="A8" s="58" t="s">
        <v>1052</v>
      </c>
      <c r="B8" s="39" t="s">
        <v>196</v>
      </c>
      <c r="C8" s="42">
        <f>R10100031+R10100111+R10100211</f>
        <v>0</v>
      </c>
      <c r="D8" s="42">
        <f>R10100032+R10100112+R10100212</f>
        <v>0</v>
      </c>
      <c r="E8" s="41"/>
      <c r="F8" s="41"/>
    </row>
    <row r="9" spans="1:6" ht="12.75">
      <c r="A9" s="58" t="s">
        <v>1053</v>
      </c>
      <c r="B9" s="39" t="s">
        <v>198</v>
      </c>
      <c r="C9" s="42">
        <f>SUM(R10100041:R10100101)</f>
        <v>0</v>
      </c>
      <c r="D9" s="42">
        <f>SUM(R10100042:R10100102)</f>
        <v>0</v>
      </c>
      <c r="E9" s="41"/>
      <c r="F9" s="41"/>
    </row>
    <row r="10" spans="1:6" ht="12.75">
      <c r="A10" s="58" t="s">
        <v>1054</v>
      </c>
      <c r="B10" s="39" t="s">
        <v>200</v>
      </c>
      <c r="C10" s="40"/>
      <c r="D10" s="40"/>
      <c r="E10" s="41"/>
      <c r="F10" s="41"/>
    </row>
    <row r="11" spans="1:6" ht="12.75">
      <c r="A11" s="58" t="s">
        <v>1055</v>
      </c>
      <c r="B11" s="39" t="s">
        <v>202</v>
      </c>
      <c r="C11" s="40"/>
      <c r="D11" s="40"/>
      <c r="E11" s="41"/>
      <c r="F11" s="41"/>
    </row>
    <row r="12" spans="1:6" ht="12.75">
      <c r="A12" s="58" t="s">
        <v>1056</v>
      </c>
      <c r="B12" s="39" t="s">
        <v>204</v>
      </c>
      <c r="C12" s="40"/>
      <c r="D12" s="40"/>
      <c r="E12" s="41"/>
      <c r="F12" s="41"/>
    </row>
    <row r="13" spans="1:6" ht="12.75">
      <c r="A13" s="58" t="s">
        <v>1057</v>
      </c>
      <c r="B13" s="39" t="s">
        <v>206</v>
      </c>
      <c r="C13" s="40"/>
      <c r="D13" s="40"/>
      <c r="E13" s="41"/>
      <c r="F13" s="41"/>
    </row>
    <row r="14" spans="1:6" ht="12.75">
      <c r="A14" s="58" t="s">
        <v>1058</v>
      </c>
      <c r="B14" s="39" t="s">
        <v>208</v>
      </c>
      <c r="C14" s="40"/>
      <c r="D14" s="40"/>
      <c r="E14" s="41"/>
      <c r="F14" s="41"/>
    </row>
    <row r="15" spans="1:6" ht="12.75">
      <c r="A15" s="58" t="s">
        <v>1059</v>
      </c>
      <c r="B15" s="39" t="s">
        <v>210</v>
      </c>
      <c r="C15" s="40"/>
      <c r="D15" s="40"/>
      <c r="E15" s="41"/>
      <c r="F15" s="41"/>
    </row>
    <row r="16" spans="1:6" ht="12.75">
      <c r="A16" s="58" t="s">
        <v>1060</v>
      </c>
      <c r="B16" s="39" t="s">
        <v>212</v>
      </c>
      <c r="C16" s="40"/>
      <c r="D16" s="40"/>
      <c r="E16" s="41"/>
      <c r="F16" s="41"/>
    </row>
    <row r="17" spans="1:6" ht="12.75">
      <c r="A17" s="58" t="s">
        <v>1061</v>
      </c>
      <c r="B17" s="39" t="s">
        <v>214</v>
      </c>
      <c r="C17" s="42">
        <f>SUM(R10100121:R10100201)</f>
        <v>0</v>
      </c>
      <c r="D17" s="42">
        <f>SUM(R10100122:R10100202)</f>
        <v>0</v>
      </c>
      <c r="E17" s="41"/>
      <c r="F17" s="41"/>
    </row>
    <row r="18" spans="1:6" ht="12.75">
      <c r="A18" s="58" t="s">
        <v>1062</v>
      </c>
      <c r="B18" s="39" t="s">
        <v>216</v>
      </c>
      <c r="C18" s="40"/>
      <c r="D18" s="40"/>
      <c r="E18" s="41"/>
      <c r="F18" s="41"/>
    </row>
    <row r="19" spans="1:6" ht="12.75">
      <c r="A19" s="58" t="s">
        <v>1063</v>
      </c>
      <c r="B19" s="39" t="s">
        <v>218</v>
      </c>
      <c r="C19" s="40"/>
      <c r="D19" s="40"/>
      <c r="E19" s="41"/>
      <c r="F19" s="41"/>
    </row>
    <row r="20" spans="1:6" ht="12.75">
      <c r="A20" s="58" t="s">
        <v>1064</v>
      </c>
      <c r="B20" s="39" t="s">
        <v>220</v>
      </c>
      <c r="C20" s="40"/>
      <c r="D20" s="40"/>
      <c r="E20" s="41"/>
      <c r="F20" s="41"/>
    </row>
    <row r="21" spans="1:6" ht="12.75">
      <c r="A21" s="58" t="s">
        <v>1065</v>
      </c>
      <c r="B21" s="39" t="s">
        <v>222</v>
      </c>
      <c r="C21" s="40"/>
      <c r="D21" s="40"/>
      <c r="E21" s="41"/>
      <c r="F21" s="41"/>
    </row>
    <row r="22" spans="1:6" ht="12.75">
      <c r="A22" s="58" t="s">
        <v>1066</v>
      </c>
      <c r="B22" s="39" t="s">
        <v>224</v>
      </c>
      <c r="C22" s="40"/>
      <c r="D22" s="40"/>
      <c r="E22" s="41"/>
      <c r="F22" s="41"/>
    </row>
    <row r="23" spans="1:6" ht="12.75">
      <c r="A23" s="58" t="s">
        <v>1067</v>
      </c>
      <c r="B23" s="39" t="s">
        <v>226</v>
      </c>
      <c r="C23" s="40"/>
      <c r="D23" s="40"/>
      <c r="E23" s="41"/>
      <c r="F23" s="41"/>
    </row>
    <row r="24" spans="1:6" ht="12.75">
      <c r="A24" s="58" t="s">
        <v>1068</v>
      </c>
      <c r="B24" s="39" t="s">
        <v>228</v>
      </c>
      <c r="C24" s="40"/>
      <c r="D24" s="40"/>
      <c r="E24" s="41"/>
      <c r="F24" s="41"/>
    </row>
    <row r="25" spans="1:6" ht="12.75">
      <c r="A25" s="58" t="s">
        <v>1069</v>
      </c>
      <c r="B25" s="39" t="s">
        <v>230</v>
      </c>
      <c r="C25" s="40"/>
      <c r="D25" s="40"/>
      <c r="E25" s="41"/>
      <c r="F25" s="41"/>
    </row>
    <row r="26" spans="1:6" ht="12.75">
      <c r="A26" s="58" t="s">
        <v>1070</v>
      </c>
      <c r="B26" s="39" t="s">
        <v>232</v>
      </c>
      <c r="C26" s="40"/>
      <c r="D26" s="40"/>
      <c r="E26" s="41"/>
      <c r="F26" s="41"/>
    </row>
    <row r="27" spans="1:6" ht="12.75">
      <c r="A27" s="58" t="s">
        <v>1071</v>
      </c>
      <c r="B27" s="39" t="s">
        <v>234</v>
      </c>
      <c r="C27" s="42">
        <f>SUM(R10100221:R10100321)</f>
        <v>0</v>
      </c>
      <c r="D27" s="42">
        <f>SUM(R10100222:R10100322)</f>
        <v>0</v>
      </c>
      <c r="E27" s="41"/>
      <c r="F27" s="41"/>
    </row>
    <row r="28" spans="1:6" ht="12.75">
      <c r="A28" s="58" t="s">
        <v>1072</v>
      </c>
      <c r="B28" s="39" t="s">
        <v>236</v>
      </c>
      <c r="C28" s="40"/>
      <c r="D28" s="40"/>
      <c r="E28" s="41"/>
      <c r="F28" s="41"/>
    </row>
    <row r="29" spans="1:6" ht="12.75">
      <c r="A29" s="58" t="s">
        <v>1073</v>
      </c>
      <c r="B29" s="39" t="s">
        <v>238</v>
      </c>
      <c r="C29" s="40"/>
      <c r="D29" s="40"/>
      <c r="E29" s="41"/>
      <c r="F29" s="41"/>
    </row>
    <row r="30" spans="1:6" ht="12.75">
      <c r="A30" s="58" t="s">
        <v>1074</v>
      </c>
      <c r="B30" s="39" t="s">
        <v>240</v>
      </c>
      <c r="C30" s="40"/>
      <c r="D30" s="40"/>
      <c r="E30" s="41"/>
      <c r="F30" s="41"/>
    </row>
    <row r="31" spans="1:6" ht="12.75">
      <c r="A31" s="58" t="s">
        <v>1075</v>
      </c>
      <c r="B31" s="39" t="s">
        <v>242</v>
      </c>
      <c r="C31" s="40"/>
      <c r="D31" s="40"/>
      <c r="E31" s="41"/>
      <c r="F31" s="41"/>
    </row>
    <row r="32" spans="1:6" ht="12.75">
      <c r="A32" s="58" t="s">
        <v>1076</v>
      </c>
      <c r="B32" s="39" t="s">
        <v>244</v>
      </c>
      <c r="C32" s="40"/>
      <c r="D32" s="40"/>
      <c r="E32" s="41"/>
      <c r="F32" s="41"/>
    </row>
    <row r="33" spans="1:6" ht="12.75">
      <c r="A33" s="58" t="s">
        <v>1077</v>
      </c>
      <c r="B33" s="39" t="s">
        <v>246</v>
      </c>
      <c r="C33" s="40"/>
      <c r="D33" s="40"/>
      <c r="E33" s="41"/>
      <c r="F33" s="41"/>
    </row>
    <row r="34" spans="1:6" ht="12.75">
      <c r="A34" s="58" t="s">
        <v>1078</v>
      </c>
      <c r="B34" s="39" t="s">
        <v>248</v>
      </c>
      <c r="C34" s="40"/>
      <c r="D34" s="40"/>
      <c r="E34" s="41"/>
      <c r="F34" s="41"/>
    </row>
    <row r="35" spans="1:6" ht="12.75">
      <c r="A35" s="58" t="s">
        <v>1079</v>
      </c>
      <c r="B35" s="39" t="s">
        <v>250</v>
      </c>
      <c r="C35" s="40"/>
      <c r="D35" s="40"/>
      <c r="E35" s="41"/>
      <c r="F35" s="41"/>
    </row>
    <row r="36" spans="1:6" ht="12.75">
      <c r="A36" s="58" t="s">
        <v>1080</v>
      </c>
      <c r="B36" s="39" t="s">
        <v>252</v>
      </c>
      <c r="C36" s="40"/>
      <c r="D36" s="40"/>
      <c r="E36" s="41"/>
      <c r="F36" s="41"/>
    </row>
    <row r="37" spans="1:6" ht="12.75">
      <c r="A37" s="58" t="s">
        <v>1081</v>
      </c>
      <c r="B37" s="39" t="s">
        <v>254</v>
      </c>
      <c r="C37" s="40"/>
      <c r="D37" s="40"/>
      <c r="E37" s="41"/>
      <c r="F37" s="41"/>
    </row>
    <row r="38" spans="1:6" ht="12.75">
      <c r="A38" s="58" t="s">
        <v>1082</v>
      </c>
      <c r="B38" s="39" t="s">
        <v>256</v>
      </c>
      <c r="C38" s="40"/>
      <c r="D38" s="40"/>
      <c r="E38" s="41"/>
      <c r="F38" s="41"/>
    </row>
    <row r="39" spans="1:6" ht="12.75">
      <c r="A39" s="58" t="s">
        <v>1083</v>
      </c>
      <c r="B39" s="39" t="s">
        <v>258</v>
      </c>
      <c r="C39" s="42">
        <f>R10100341+R10100411+R10100531+R10100661+R10100711</f>
        <v>0</v>
      </c>
      <c r="D39" s="42">
        <f>R10100342+R10100412+R10100532+R10100662+R10100712</f>
        <v>0</v>
      </c>
      <c r="E39" s="41"/>
      <c r="F39" s="41"/>
    </row>
    <row r="40" spans="1:6" ht="12.75">
      <c r="A40" s="58" t="s">
        <v>1084</v>
      </c>
      <c r="B40" s="39" t="s">
        <v>260</v>
      </c>
      <c r="C40" s="42">
        <f>SUM(R10100351:R10100401)</f>
        <v>0</v>
      </c>
      <c r="D40" s="42">
        <f>SUM(R10100352:R10100402)</f>
        <v>0</v>
      </c>
      <c r="E40" s="41"/>
      <c r="F40" s="41"/>
    </row>
    <row r="41" spans="1:6" ht="12.75">
      <c r="A41" s="58" t="s">
        <v>1085</v>
      </c>
      <c r="B41" s="39" t="s">
        <v>262</v>
      </c>
      <c r="C41" s="40"/>
      <c r="D41" s="40"/>
      <c r="E41" s="41"/>
      <c r="F41" s="41"/>
    </row>
    <row r="42" spans="1:6" ht="12.75">
      <c r="A42" s="58" t="s">
        <v>1086</v>
      </c>
      <c r="B42" s="39" t="s">
        <v>264</v>
      </c>
      <c r="C42" s="40"/>
      <c r="D42" s="40"/>
      <c r="E42" s="41"/>
      <c r="F42" s="41"/>
    </row>
    <row r="43" spans="1:6" ht="12.75">
      <c r="A43" s="58" t="s">
        <v>1087</v>
      </c>
      <c r="B43" s="39" t="s">
        <v>266</v>
      </c>
      <c r="C43" s="40"/>
      <c r="D43" s="40"/>
      <c r="E43" s="41"/>
      <c r="F43" s="41"/>
    </row>
    <row r="44" spans="1:6" ht="12.75">
      <c r="A44" s="58" t="s">
        <v>1088</v>
      </c>
      <c r="B44" s="39" t="s">
        <v>268</v>
      </c>
      <c r="C44" s="40"/>
      <c r="D44" s="40"/>
      <c r="E44" s="41"/>
      <c r="F44" s="41"/>
    </row>
    <row r="45" spans="1:6" ht="12.75">
      <c r="A45" s="58" t="s">
        <v>1089</v>
      </c>
      <c r="B45" s="39" t="s">
        <v>270</v>
      </c>
      <c r="C45" s="40"/>
      <c r="D45" s="40"/>
      <c r="E45" s="41"/>
      <c r="F45" s="41"/>
    </row>
    <row r="46" spans="1:6" ht="12.75">
      <c r="A46" s="58" t="s">
        <v>1090</v>
      </c>
      <c r="B46" s="39" t="s">
        <v>272</v>
      </c>
      <c r="C46" s="40"/>
      <c r="D46" s="40"/>
      <c r="E46" s="41"/>
      <c r="F46" s="41"/>
    </row>
    <row r="47" spans="1:6" ht="12.75">
      <c r="A47" s="58" t="s">
        <v>1091</v>
      </c>
      <c r="B47" s="39" t="s">
        <v>274</v>
      </c>
      <c r="C47" s="42">
        <f>R10100421+R10100461+R10100471+R10100481+R10100491+R10100501+R10100511+R10100521</f>
        <v>0</v>
      </c>
      <c r="D47" s="42">
        <f>R10100422+R10100462+R10100472+R10100482+R10100492+R10100502+R10100512+R10100522</f>
        <v>0</v>
      </c>
      <c r="E47" s="41"/>
      <c r="F47" s="41"/>
    </row>
    <row r="48" spans="1:6" ht="12.75">
      <c r="A48" s="58" t="s">
        <v>1092</v>
      </c>
      <c r="B48" s="39" t="s">
        <v>276</v>
      </c>
      <c r="C48" s="42">
        <f>SUM(R10100431:R10100451)</f>
        <v>0</v>
      </c>
      <c r="D48" s="42">
        <f>SUM(R10100432:R10100452)</f>
        <v>0</v>
      </c>
      <c r="E48" s="41"/>
      <c r="F48" s="41"/>
    </row>
    <row r="49" spans="1:6" ht="12.75">
      <c r="A49" s="58" t="s">
        <v>1093</v>
      </c>
      <c r="B49" s="39" t="s">
        <v>278</v>
      </c>
      <c r="C49" s="40"/>
      <c r="D49" s="40"/>
      <c r="E49" s="41"/>
      <c r="F49" s="41"/>
    </row>
    <row r="50" spans="1:6" ht="25.5">
      <c r="A50" s="58" t="s">
        <v>1094</v>
      </c>
      <c r="B50" s="39" t="s">
        <v>280</v>
      </c>
      <c r="C50" s="40"/>
      <c r="D50" s="40"/>
      <c r="E50" s="41"/>
      <c r="F50" s="41"/>
    </row>
    <row r="51" spans="1:6" ht="12.75">
      <c r="A51" s="58" t="s">
        <v>1095</v>
      </c>
      <c r="B51" s="39" t="s">
        <v>282</v>
      </c>
      <c r="C51" s="40"/>
      <c r="D51" s="40"/>
      <c r="E51" s="41"/>
      <c r="F51" s="41"/>
    </row>
    <row r="52" spans="1:6" ht="12.75">
      <c r="A52" s="58" t="s">
        <v>1096</v>
      </c>
      <c r="B52" s="39" t="s">
        <v>284</v>
      </c>
      <c r="C52" s="40"/>
      <c r="D52" s="40"/>
      <c r="E52" s="41"/>
      <c r="F52" s="41"/>
    </row>
    <row r="53" spans="1:6" ht="12.75">
      <c r="A53" s="58" t="s">
        <v>1097</v>
      </c>
      <c r="B53" s="39" t="s">
        <v>286</v>
      </c>
      <c r="C53" s="40"/>
      <c r="D53" s="40"/>
      <c r="E53" s="41"/>
      <c r="F53" s="41"/>
    </row>
    <row r="54" spans="1:6" ht="25.5">
      <c r="A54" s="58" t="s">
        <v>1098</v>
      </c>
      <c r="B54" s="39" t="s">
        <v>288</v>
      </c>
      <c r="C54" s="40"/>
      <c r="D54" s="40"/>
      <c r="E54" s="41"/>
      <c r="F54" s="41"/>
    </row>
    <row r="55" spans="1:6" ht="12.75">
      <c r="A55" s="58" t="s">
        <v>1099</v>
      </c>
      <c r="B55" s="39" t="s">
        <v>290</v>
      </c>
      <c r="C55" s="40"/>
      <c r="D55" s="40"/>
      <c r="E55" s="41"/>
      <c r="F55" s="41"/>
    </row>
    <row r="56" spans="1:6" ht="12.75">
      <c r="A56" s="58" t="s">
        <v>1100</v>
      </c>
      <c r="B56" s="39" t="s">
        <v>292</v>
      </c>
      <c r="C56" s="40"/>
      <c r="D56" s="40"/>
      <c r="E56" s="41"/>
      <c r="F56" s="41"/>
    </row>
    <row r="57" spans="1:6" ht="12.75">
      <c r="A57" s="58" t="s">
        <v>1101</v>
      </c>
      <c r="B57" s="39" t="s">
        <v>294</v>
      </c>
      <c r="C57" s="40"/>
      <c r="D57" s="40"/>
      <c r="E57" s="41"/>
      <c r="F57" s="41"/>
    </row>
    <row r="58" spans="1:6" ht="12.75">
      <c r="A58" s="58" t="s">
        <v>1102</v>
      </c>
      <c r="B58" s="39" t="s">
        <v>296</v>
      </c>
      <c r="C58" s="40"/>
      <c r="D58" s="40"/>
      <c r="E58" s="41"/>
      <c r="F58" s="41"/>
    </row>
    <row r="59" spans="1:6" ht="12.75">
      <c r="A59" s="58" t="s">
        <v>1103</v>
      </c>
      <c r="B59" s="39" t="s">
        <v>298</v>
      </c>
      <c r="C59" s="42">
        <f>R10100541+R10100581+R10100591+R10100601+R10100611+R10100621+R10100631+R10100641+R10100651</f>
        <v>0</v>
      </c>
      <c r="D59" s="42">
        <f>R10100542+R10100582+R10100592+R10100602+R10100612+R10100622+R10100632+R10100642+R10100652</f>
        <v>0</v>
      </c>
      <c r="E59" s="41"/>
      <c r="F59" s="41"/>
    </row>
    <row r="60" spans="1:6" ht="12.75">
      <c r="A60" s="58" t="s">
        <v>1092</v>
      </c>
      <c r="B60" s="39" t="s">
        <v>300</v>
      </c>
      <c r="C60" s="42">
        <f>SUM(R10100551:R10100571)</f>
        <v>0</v>
      </c>
      <c r="D60" s="42">
        <f>SUM(R10100552:R10100572)</f>
        <v>0</v>
      </c>
      <c r="E60" s="41"/>
      <c r="F60" s="41"/>
    </row>
    <row r="61" spans="1:6" ht="12.75">
      <c r="A61" s="58" t="s">
        <v>1104</v>
      </c>
      <c r="B61" s="39" t="s">
        <v>302</v>
      </c>
      <c r="C61" s="40"/>
      <c r="D61" s="40"/>
      <c r="E61" s="41"/>
      <c r="F61" s="41"/>
    </row>
    <row r="62" spans="1:6" ht="25.5">
      <c r="A62" s="58" t="s">
        <v>1105</v>
      </c>
      <c r="B62" s="39" t="s">
        <v>304</v>
      </c>
      <c r="C62" s="40"/>
      <c r="D62" s="40"/>
      <c r="E62" s="41"/>
      <c r="F62" s="41"/>
    </row>
    <row r="63" spans="1:6" ht="12.75">
      <c r="A63" s="58" t="s">
        <v>1095</v>
      </c>
      <c r="B63" s="39" t="s">
        <v>306</v>
      </c>
      <c r="C63" s="40"/>
      <c r="D63" s="40"/>
      <c r="E63" s="41"/>
      <c r="F63" s="41"/>
    </row>
    <row r="64" spans="1:6" ht="12.75">
      <c r="A64" s="58" t="s">
        <v>1096</v>
      </c>
      <c r="B64" s="39" t="s">
        <v>308</v>
      </c>
      <c r="C64" s="40"/>
      <c r="D64" s="40"/>
      <c r="E64" s="41"/>
      <c r="F64" s="41"/>
    </row>
    <row r="65" spans="1:6" ht="12.75">
      <c r="A65" s="58" t="s">
        <v>1097</v>
      </c>
      <c r="B65" s="39" t="s">
        <v>310</v>
      </c>
      <c r="C65" s="40"/>
      <c r="D65" s="40"/>
      <c r="E65" s="41"/>
      <c r="F65" s="41"/>
    </row>
    <row r="66" spans="1:6" ht="25.5">
      <c r="A66" s="58" t="s">
        <v>1098</v>
      </c>
      <c r="B66" s="39" t="s">
        <v>312</v>
      </c>
      <c r="C66" s="40"/>
      <c r="D66" s="40"/>
      <c r="E66" s="41"/>
      <c r="F66" s="41"/>
    </row>
    <row r="67" spans="1:6" ht="12.75">
      <c r="A67" s="58" t="s">
        <v>1099</v>
      </c>
      <c r="B67" s="39" t="s">
        <v>314</v>
      </c>
      <c r="C67" s="40"/>
      <c r="D67" s="40"/>
      <c r="E67" s="41"/>
      <c r="F67" s="41"/>
    </row>
    <row r="68" spans="1:6" ht="12.75">
      <c r="A68" s="58" t="s">
        <v>1106</v>
      </c>
      <c r="B68" s="39" t="s">
        <v>1107</v>
      </c>
      <c r="C68" s="40"/>
      <c r="D68" s="40"/>
      <c r="E68" s="41"/>
      <c r="F68" s="41"/>
    </row>
    <row r="69" spans="1:6" ht="12.75">
      <c r="A69" s="58" t="s">
        <v>1108</v>
      </c>
      <c r="B69" s="39" t="s">
        <v>1109</v>
      </c>
      <c r="C69" s="40"/>
      <c r="D69" s="40"/>
      <c r="E69" s="41"/>
      <c r="F69" s="41"/>
    </row>
    <row r="70" spans="1:6" ht="12.75">
      <c r="A70" s="58" t="s">
        <v>1100</v>
      </c>
      <c r="B70" s="39" t="s">
        <v>1110</v>
      </c>
      <c r="C70" s="40"/>
      <c r="D70" s="40"/>
      <c r="E70" s="41"/>
      <c r="F70" s="41"/>
    </row>
    <row r="71" spans="1:6" ht="12.75">
      <c r="A71" s="58" t="s">
        <v>1101</v>
      </c>
      <c r="B71" s="39" t="s">
        <v>1111</v>
      </c>
      <c r="C71" s="40"/>
      <c r="D71" s="40"/>
      <c r="E71" s="41"/>
      <c r="F71" s="41"/>
    </row>
    <row r="72" spans="1:6" ht="12.75">
      <c r="A72" s="58" t="s">
        <v>1112</v>
      </c>
      <c r="B72" s="39" t="s">
        <v>1113</v>
      </c>
      <c r="C72" s="42">
        <f>SUM(R10100671:R10100701)</f>
        <v>0</v>
      </c>
      <c r="D72" s="42">
        <f>SUM(R10100672:R10100702)</f>
        <v>0</v>
      </c>
      <c r="E72" s="41"/>
      <c r="F72" s="41"/>
    </row>
    <row r="73" spans="1:6" ht="12.75">
      <c r="A73" s="58" t="s">
        <v>1114</v>
      </c>
      <c r="B73" s="39" t="s">
        <v>1115</v>
      </c>
      <c r="C73" s="40"/>
      <c r="D73" s="40"/>
      <c r="E73" s="41"/>
      <c r="F73" s="41"/>
    </row>
    <row r="74" spans="1:6" ht="25.5">
      <c r="A74" s="58" t="s">
        <v>1116</v>
      </c>
      <c r="B74" s="39" t="s">
        <v>1117</v>
      </c>
      <c r="C74" s="40"/>
      <c r="D74" s="40"/>
      <c r="E74" s="41"/>
      <c r="F74" s="41"/>
    </row>
    <row r="75" spans="1:6" ht="12.75">
      <c r="A75" s="58" t="s">
        <v>1118</v>
      </c>
      <c r="B75" s="39" t="s">
        <v>1119</v>
      </c>
      <c r="C75" s="40"/>
      <c r="D75" s="40"/>
      <c r="E75" s="41"/>
      <c r="F75" s="41"/>
    </row>
    <row r="76" spans="1:6" ht="12.75">
      <c r="A76" s="58" t="s">
        <v>1120</v>
      </c>
      <c r="B76" s="39" t="s">
        <v>1121</v>
      </c>
      <c r="C76" s="40"/>
      <c r="D76" s="40"/>
      <c r="E76" s="41"/>
      <c r="F76" s="41"/>
    </row>
    <row r="77" spans="1:6" ht="12.75">
      <c r="A77" s="58" t="s">
        <v>1122</v>
      </c>
      <c r="B77" s="39" t="s">
        <v>1123</v>
      </c>
      <c r="C77" s="42">
        <f>SUM(R10100721:R10100731)</f>
        <v>0</v>
      </c>
      <c r="D77" s="42">
        <f>SUM(R10100722:R10100732)</f>
        <v>0</v>
      </c>
      <c r="E77" s="41"/>
      <c r="F77" s="41"/>
    </row>
    <row r="78" spans="1:6" ht="12.75">
      <c r="A78" s="58" t="s">
        <v>1124</v>
      </c>
      <c r="B78" s="39" t="s">
        <v>1125</v>
      </c>
      <c r="C78" s="40"/>
      <c r="D78" s="40"/>
      <c r="E78" s="41"/>
      <c r="F78" s="41"/>
    </row>
    <row r="79" spans="1:6" ht="12.75">
      <c r="A79" s="58" t="s">
        <v>1126</v>
      </c>
      <c r="B79" s="39" t="s">
        <v>1127</v>
      </c>
      <c r="C79" s="40"/>
      <c r="D79" s="40"/>
      <c r="E79" s="41"/>
      <c r="F79" s="41"/>
    </row>
    <row r="80" spans="1:6" ht="12.75">
      <c r="A80" s="58" t="s">
        <v>1128</v>
      </c>
      <c r="B80" s="39" t="s">
        <v>1129</v>
      </c>
      <c r="C80" s="42">
        <f>SUM(R10100751:R10100781)</f>
        <v>0</v>
      </c>
      <c r="D80" s="42">
        <f>SUM(R10100752:R10100782)</f>
        <v>0</v>
      </c>
      <c r="E80" s="41"/>
      <c r="F80" s="41"/>
    </row>
    <row r="81" spans="1:6" ht="12.75">
      <c r="A81" s="58" t="s">
        <v>1130</v>
      </c>
      <c r="B81" s="39" t="s">
        <v>1131</v>
      </c>
      <c r="C81" s="40"/>
      <c r="D81" s="40"/>
      <c r="E81" s="41"/>
      <c r="F81" s="41"/>
    </row>
    <row r="82" spans="1:6" ht="12.75">
      <c r="A82" s="58" t="s">
        <v>1132</v>
      </c>
      <c r="B82" s="39" t="s">
        <v>1133</v>
      </c>
      <c r="C82" s="40"/>
      <c r="D82" s="40"/>
      <c r="E82" s="41"/>
      <c r="F82" s="41"/>
    </row>
    <row r="83" spans="1:6" ht="12.75">
      <c r="A83" s="58" t="s">
        <v>1134</v>
      </c>
      <c r="B83" s="39" t="s">
        <v>1135</v>
      </c>
      <c r="C83" s="40"/>
      <c r="D83" s="40"/>
      <c r="E83" s="41"/>
      <c r="F83" s="41"/>
    </row>
    <row r="84" spans="1:6" ht="12.75">
      <c r="A84" s="58" t="s">
        <v>1136</v>
      </c>
      <c r="B84" s="39" t="s">
        <v>1137</v>
      </c>
      <c r="C84" s="40"/>
      <c r="D84" s="40"/>
      <c r="E84" s="41"/>
      <c r="F84" s="41"/>
    </row>
    <row r="85" spans="1:6" ht="12.75">
      <c r="A85" s="58" t="s">
        <v>1138</v>
      </c>
      <c r="B85" s="39" t="s">
        <v>1139</v>
      </c>
      <c r="C85" s="42">
        <f>R10100801+R10101011+R10101411</f>
        <v>0</v>
      </c>
      <c r="D85" s="42">
        <f>R10100802+R10101012+R10101412</f>
        <v>0</v>
      </c>
      <c r="E85" s="41"/>
      <c r="F85" s="41"/>
    </row>
    <row r="86" spans="1:6" ht="12.75">
      <c r="A86" s="58" t="s">
        <v>1140</v>
      </c>
      <c r="B86" s="39" t="s">
        <v>1141</v>
      </c>
      <c r="C86" s="42">
        <f>R10100811+R10100851+R10100861+R10100871+R10100901+R10100931+R10100971+R10101001</f>
        <v>0</v>
      </c>
      <c r="D86" s="42">
        <f>R10100812+R10100852+R10100862+R10100872+R10100902+R10100932+R10100972+R10101002</f>
        <v>0</v>
      </c>
      <c r="E86" s="41"/>
      <c r="F86" s="41"/>
    </row>
    <row r="87" spans="1:6" ht="12.75">
      <c r="A87" s="58" t="s">
        <v>1142</v>
      </c>
      <c r="B87" s="39" t="s">
        <v>1143</v>
      </c>
      <c r="C87" s="42">
        <f>SUM(R10100821:R10100841)</f>
        <v>0</v>
      </c>
      <c r="D87" s="42">
        <f>SUM(R10100822:R10100842)</f>
        <v>0</v>
      </c>
      <c r="E87" s="41"/>
      <c r="F87" s="41"/>
    </row>
    <row r="88" spans="1:6" ht="12.75">
      <c r="A88" s="58" t="s">
        <v>1144</v>
      </c>
      <c r="B88" s="39" t="s">
        <v>1145</v>
      </c>
      <c r="C88" s="40"/>
      <c r="D88" s="40"/>
      <c r="E88" s="41"/>
      <c r="F88" s="41"/>
    </row>
    <row r="89" spans="1:6" ht="12.75">
      <c r="A89" s="58" t="s">
        <v>1146</v>
      </c>
      <c r="B89" s="39" t="s">
        <v>1147</v>
      </c>
      <c r="C89" s="40"/>
      <c r="D89" s="40"/>
      <c r="E89" s="41"/>
      <c r="F89" s="41"/>
    </row>
    <row r="90" spans="1:6" ht="12.75">
      <c r="A90" s="58" t="s">
        <v>1148</v>
      </c>
      <c r="B90" s="39" t="s">
        <v>1149</v>
      </c>
      <c r="C90" s="40"/>
      <c r="D90" s="40"/>
      <c r="E90" s="41"/>
      <c r="F90" s="41"/>
    </row>
    <row r="91" spans="1:6" ht="12.75">
      <c r="A91" s="58" t="s">
        <v>1150</v>
      </c>
      <c r="B91" s="39" t="s">
        <v>1151</v>
      </c>
      <c r="C91" s="40"/>
      <c r="D91" s="40"/>
      <c r="E91" s="41"/>
      <c r="F91" s="41"/>
    </row>
    <row r="92" spans="1:6" ht="12.75">
      <c r="A92" s="58" t="s">
        <v>1152</v>
      </c>
      <c r="B92" s="39" t="s">
        <v>1153</v>
      </c>
      <c r="C92" s="40"/>
      <c r="D92" s="40"/>
      <c r="E92" s="41"/>
      <c r="F92" s="41"/>
    </row>
    <row r="93" spans="1:6" ht="12.75">
      <c r="A93" s="58" t="s">
        <v>1154</v>
      </c>
      <c r="B93" s="39" t="s">
        <v>1155</v>
      </c>
      <c r="C93" s="42">
        <f>SUM(R10100881:R10100891)</f>
        <v>0</v>
      </c>
      <c r="D93" s="42">
        <f>SUM(R10100882:R10100892)</f>
        <v>0</v>
      </c>
      <c r="E93" s="41"/>
      <c r="F93" s="41"/>
    </row>
    <row r="94" spans="1:6" ht="12.75">
      <c r="A94" s="58" t="s">
        <v>1156</v>
      </c>
      <c r="B94" s="39" t="s">
        <v>1157</v>
      </c>
      <c r="C94" s="40"/>
      <c r="D94" s="40"/>
      <c r="E94" s="41"/>
      <c r="F94" s="41"/>
    </row>
    <row r="95" spans="1:6" ht="12.75">
      <c r="A95" s="58" t="s">
        <v>1158</v>
      </c>
      <c r="B95" s="39" t="s">
        <v>1159</v>
      </c>
      <c r="C95" s="40"/>
      <c r="D95" s="40"/>
      <c r="E95" s="41"/>
      <c r="F95" s="41"/>
    </row>
    <row r="96" spans="1:6" ht="12.75">
      <c r="A96" s="58" t="s">
        <v>1160</v>
      </c>
      <c r="B96" s="39" t="s">
        <v>1161</v>
      </c>
      <c r="C96" s="42">
        <f>SUM(R10100911:R10100921)</f>
        <v>0</v>
      </c>
      <c r="D96" s="42">
        <f>SUM(R10100912:R10100922)</f>
        <v>0</v>
      </c>
      <c r="E96" s="41"/>
      <c r="F96" s="41"/>
    </row>
    <row r="97" spans="1:6" ht="12.75">
      <c r="A97" s="58" t="s">
        <v>1162</v>
      </c>
      <c r="B97" s="39" t="s">
        <v>1163</v>
      </c>
      <c r="C97" s="40"/>
      <c r="D97" s="40"/>
      <c r="E97" s="41"/>
      <c r="F97" s="41"/>
    </row>
    <row r="98" spans="1:6" ht="12.75">
      <c r="A98" s="58" t="s">
        <v>1164</v>
      </c>
      <c r="B98" s="39" t="s">
        <v>1165</v>
      </c>
      <c r="C98" s="40"/>
      <c r="D98" s="40"/>
      <c r="E98" s="41"/>
      <c r="F98" s="41"/>
    </row>
    <row r="99" spans="1:6" ht="12.75">
      <c r="A99" s="58" t="s">
        <v>1166</v>
      </c>
      <c r="B99" s="39" t="s">
        <v>1167</v>
      </c>
      <c r="C99" s="42">
        <f>SUM(R10100941:R10100961)</f>
        <v>0</v>
      </c>
      <c r="D99" s="42">
        <f>SUM(R10100942:R10100962)</f>
        <v>0</v>
      </c>
      <c r="E99" s="41"/>
      <c r="F99" s="41"/>
    </row>
    <row r="100" spans="1:6" ht="12.75">
      <c r="A100" s="58" t="s">
        <v>1168</v>
      </c>
      <c r="B100" s="39" t="s">
        <v>1169</v>
      </c>
      <c r="C100" s="40"/>
      <c r="D100" s="40"/>
      <c r="E100" s="41"/>
      <c r="F100" s="41"/>
    </row>
    <row r="101" spans="1:6" ht="12.75">
      <c r="A101" s="58" t="s">
        <v>1170</v>
      </c>
      <c r="B101" s="39" t="s">
        <v>1171</v>
      </c>
      <c r="C101" s="40"/>
      <c r="D101" s="40"/>
      <c r="E101" s="41"/>
      <c r="F101" s="41"/>
    </row>
    <row r="102" spans="1:6" ht="12.75">
      <c r="A102" s="58" t="s">
        <v>1172</v>
      </c>
      <c r="B102" s="39" t="s">
        <v>1173</v>
      </c>
      <c r="C102" s="40"/>
      <c r="D102" s="40"/>
      <c r="E102" s="41"/>
      <c r="F102" s="41"/>
    </row>
    <row r="103" spans="1:6" ht="12.75">
      <c r="A103" s="58" t="s">
        <v>1174</v>
      </c>
      <c r="B103" s="39" t="s">
        <v>1175</v>
      </c>
      <c r="C103" s="42">
        <f>SUM(R10100981:R10100991)</f>
        <v>0</v>
      </c>
      <c r="D103" s="42">
        <f>SUM(R10100982:R10100992)</f>
        <v>0</v>
      </c>
      <c r="E103" s="41"/>
      <c r="F103" s="41"/>
    </row>
    <row r="104" spans="1:6" ht="12.75">
      <c r="A104" s="58" t="s">
        <v>1176</v>
      </c>
      <c r="B104" s="39" t="s">
        <v>1177</v>
      </c>
      <c r="C104" s="40"/>
      <c r="D104" s="40"/>
      <c r="E104" s="41"/>
      <c r="F104" s="41"/>
    </row>
    <row r="105" spans="1:6" ht="12.75">
      <c r="A105" s="58" t="s">
        <v>1178</v>
      </c>
      <c r="B105" s="39" t="s">
        <v>1179</v>
      </c>
      <c r="C105" s="40"/>
      <c r="D105" s="40"/>
      <c r="E105" s="41"/>
      <c r="F105" s="41"/>
    </row>
    <row r="106" spans="1:6" ht="12.75">
      <c r="A106" s="58" t="s">
        <v>1180</v>
      </c>
      <c r="B106" s="39" t="s">
        <v>1181</v>
      </c>
      <c r="C106" s="42">
        <f>R10100011-R10100811-R10100851-R10100861-R10100871-R10100901-R10100931-R10100971-R10101011-R10101411</f>
        <v>0</v>
      </c>
      <c r="D106" s="42">
        <f>R10100012-R10100812-R10100852-R10100862-R10100872-R10100902-R10100932-R10100972-R10101012-R10101412</f>
        <v>0</v>
      </c>
      <c r="E106" s="41"/>
      <c r="F106" s="41"/>
    </row>
    <row r="107" spans="1:6" ht="12.75">
      <c r="A107" s="58" t="s">
        <v>1182</v>
      </c>
      <c r="B107" s="39" t="s">
        <v>1183</v>
      </c>
      <c r="C107" s="42">
        <f>R10101021+R10101181+R10101211+R10101221+R10101361+R10101391+R10101401</f>
        <v>0</v>
      </c>
      <c r="D107" s="42">
        <f>R10101022+R10101182+R10101212+R10101222+R10101362+R10101392+R10101402</f>
        <v>0</v>
      </c>
      <c r="E107" s="41"/>
      <c r="F107" s="41"/>
    </row>
    <row r="108" spans="1:6" ht="12.75">
      <c r="A108" s="58" t="s">
        <v>1184</v>
      </c>
      <c r="B108" s="39" t="s">
        <v>1185</v>
      </c>
      <c r="C108" s="42">
        <f>R10101031+R10101071+R10101081+R10101091+R10101101+R10101111+R10101121+R10101131+R10101141+R10101151+R10101161+R10101171</f>
        <v>0</v>
      </c>
      <c r="D108" s="42">
        <f>R10101032+R10101072+R10101082+R10101092+R10101102+R10101112+R10101122+R10101132+R10101142+R10101152+R10101162+R10101172</f>
        <v>0</v>
      </c>
      <c r="E108" s="41"/>
      <c r="F108" s="41"/>
    </row>
    <row r="109" spans="1:6" ht="12.75">
      <c r="A109" s="58" t="s">
        <v>1186</v>
      </c>
      <c r="B109" s="39" t="s">
        <v>1187</v>
      </c>
      <c r="C109" s="42">
        <f>SUM(R10101041:R10101061)</f>
        <v>0</v>
      </c>
      <c r="D109" s="42">
        <f>SUM(R10101042:R10101062)</f>
        <v>0</v>
      </c>
      <c r="E109" s="41"/>
      <c r="F109" s="41"/>
    </row>
    <row r="110" spans="1:6" ht="12.75">
      <c r="A110" s="58" t="s">
        <v>1188</v>
      </c>
      <c r="B110" s="39" t="s">
        <v>1189</v>
      </c>
      <c r="C110" s="40"/>
      <c r="D110" s="40"/>
      <c r="E110" s="41"/>
      <c r="F110" s="41"/>
    </row>
    <row r="111" spans="1:6" ht="25.5">
      <c r="A111" s="58" t="s">
        <v>1190</v>
      </c>
      <c r="B111" s="39" t="s">
        <v>1191</v>
      </c>
      <c r="C111" s="40"/>
      <c r="D111" s="40"/>
      <c r="E111" s="41"/>
      <c r="F111" s="41"/>
    </row>
    <row r="112" spans="1:6" ht="12.75">
      <c r="A112" s="58" t="s">
        <v>1192</v>
      </c>
      <c r="B112" s="39" t="s">
        <v>1193</v>
      </c>
      <c r="C112" s="40"/>
      <c r="D112" s="40"/>
      <c r="E112" s="41"/>
      <c r="F112" s="41"/>
    </row>
    <row r="113" spans="1:6" ht="12.75">
      <c r="A113" s="58" t="s">
        <v>1096</v>
      </c>
      <c r="B113" s="39" t="s">
        <v>1194</v>
      </c>
      <c r="C113" s="40"/>
      <c r="D113" s="40"/>
      <c r="E113" s="41"/>
      <c r="F113" s="41"/>
    </row>
    <row r="114" spans="1:6" ht="12.75">
      <c r="A114" s="58" t="s">
        <v>1195</v>
      </c>
      <c r="B114" s="39" t="s">
        <v>1196</v>
      </c>
      <c r="C114" s="40"/>
      <c r="D114" s="40"/>
      <c r="E114" s="41"/>
      <c r="F114" s="41"/>
    </row>
    <row r="115" spans="1:6" ht="25.5">
      <c r="A115" s="58" t="s">
        <v>1197</v>
      </c>
      <c r="B115" s="39" t="s">
        <v>1198</v>
      </c>
      <c r="C115" s="40"/>
      <c r="D115" s="40"/>
      <c r="E115" s="41"/>
      <c r="F115" s="41"/>
    </row>
    <row r="116" spans="1:6" ht="12.75">
      <c r="A116" s="58" t="s">
        <v>1199</v>
      </c>
      <c r="B116" s="39" t="s">
        <v>1200</v>
      </c>
      <c r="C116" s="40"/>
      <c r="D116" s="40"/>
      <c r="E116" s="41"/>
      <c r="F116" s="41"/>
    </row>
    <row r="117" spans="1:6" ht="12.75">
      <c r="A117" s="58" t="s">
        <v>1201</v>
      </c>
      <c r="B117" s="39" t="s">
        <v>1202</v>
      </c>
      <c r="C117" s="40"/>
      <c r="D117" s="40"/>
      <c r="E117" s="41"/>
      <c r="F117" s="41"/>
    </row>
    <row r="118" spans="1:6" ht="12.75">
      <c r="A118" s="58" t="s">
        <v>1203</v>
      </c>
      <c r="B118" s="39" t="s">
        <v>1204</v>
      </c>
      <c r="C118" s="40"/>
      <c r="D118" s="40"/>
      <c r="E118" s="41"/>
      <c r="F118" s="41"/>
    </row>
    <row r="119" spans="1:6" ht="12.75">
      <c r="A119" s="58" t="s">
        <v>1205</v>
      </c>
      <c r="B119" s="39" t="s">
        <v>1206</v>
      </c>
      <c r="C119" s="40"/>
      <c r="D119" s="40"/>
      <c r="E119" s="41"/>
      <c r="F119" s="41"/>
    </row>
    <row r="120" spans="1:6" ht="12.75">
      <c r="A120" s="58" t="s">
        <v>1207</v>
      </c>
      <c r="B120" s="39" t="s">
        <v>1208</v>
      </c>
      <c r="C120" s="40"/>
      <c r="D120" s="40"/>
      <c r="E120" s="41"/>
      <c r="F120" s="41"/>
    </row>
    <row r="121" spans="1:6" ht="12.75">
      <c r="A121" s="58" t="s">
        <v>1209</v>
      </c>
      <c r="B121" s="39" t="s">
        <v>1210</v>
      </c>
      <c r="C121" s="40"/>
      <c r="D121" s="40"/>
      <c r="E121" s="41"/>
      <c r="F121" s="41"/>
    </row>
    <row r="122" spans="1:6" ht="12.75">
      <c r="A122" s="58" t="s">
        <v>1211</v>
      </c>
      <c r="B122" s="39" t="s">
        <v>1212</v>
      </c>
      <c r="C122" s="40"/>
      <c r="D122" s="40"/>
      <c r="E122" s="41"/>
      <c r="F122" s="41"/>
    </row>
    <row r="123" spans="1:6" ht="12.75">
      <c r="A123" s="58" t="s">
        <v>1213</v>
      </c>
      <c r="B123" s="39" t="s">
        <v>1214</v>
      </c>
      <c r="C123" s="40"/>
      <c r="D123" s="40"/>
      <c r="E123" s="41"/>
      <c r="F123" s="41"/>
    </row>
    <row r="124" spans="1:6" ht="12.75">
      <c r="A124" s="58" t="s">
        <v>1215</v>
      </c>
      <c r="B124" s="39" t="s">
        <v>1216</v>
      </c>
      <c r="C124" s="42">
        <f>SUM(R10101191:R10101201)</f>
        <v>0</v>
      </c>
      <c r="D124" s="42">
        <f>SUM(R10101192:R10101202)</f>
        <v>0</v>
      </c>
      <c r="E124" s="41"/>
      <c r="F124" s="41"/>
    </row>
    <row r="125" spans="1:6" ht="12.75">
      <c r="A125" s="58" t="s">
        <v>1217</v>
      </c>
      <c r="B125" s="39" t="s">
        <v>1218</v>
      </c>
      <c r="C125" s="40"/>
      <c r="D125" s="40"/>
      <c r="E125" s="41"/>
      <c r="F125" s="41"/>
    </row>
    <row r="126" spans="1:6" ht="12.75">
      <c r="A126" s="58" t="s">
        <v>1219</v>
      </c>
      <c r="B126" s="39" t="s">
        <v>1220</v>
      </c>
      <c r="C126" s="40"/>
      <c r="D126" s="40"/>
      <c r="E126" s="41"/>
      <c r="F126" s="41"/>
    </row>
    <row r="127" spans="1:6" ht="12.75">
      <c r="A127" s="58" t="s">
        <v>1221</v>
      </c>
      <c r="B127" s="39" t="s">
        <v>1222</v>
      </c>
      <c r="C127" s="40"/>
      <c r="D127" s="40"/>
      <c r="E127" s="41"/>
      <c r="F127" s="41"/>
    </row>
    <row r="128" spans="1:6" ht="12.75">
      <c r="A128" s="58" t="s">
        <v>1223</v>
      </c>
      <c r="B128" s="39" t="s">
        <v>1224</v>
      </c>
      <c r="C128" s="42">
        <f>R10101231+R10101271+R10101281+R10101291+R10101301+R10101311+R10101321+R10101331+R10101341+R10101351</f>
        <v>0</v>
      </c>
      <c r="D128" s="42">
        <f>R10101232+R10101272+R10101282+R10101292+R10101302+R10101312+R10101322+R10101332+R10101342+R10101352</f>
        <v>0</v>
      </c>
      <c r="E128" s="41"/>
      <c r="F128" s="41"/>
    </row>
    <row r="129" spans="1:6" ht="12.75">
      <c r="A129" s="58" t="s">
        <v>1225</v>
      </c>
      <c r="B129" s="39" t="s">
        <v>1226</v>
      </c>
      <c r="C129" s="42">
        <f>R10101241+R10101251+R10101261</f>
        <v>0</v>
      </c>
      <c r="D129" s="42">
        <f>R10101242+R10101252+R10101262</f>
        <v>0</v>
      </c>
      <c r="E129" s="41"/>
      <c r="F129" s="41"/>
    </row>
    <row r="130" spans="1:6" ht="12.75">
      <c r="A130" s="58" t="s">
        <v>1188</v>
      </c>
      <c r="B130" s="39" t="s">
        <v>1227</v>
      </c>
      <c r="C130" s="40"/>
      <c r="D130" s="40"/>
      <c r="E130" s="41"/>
      <c r="F130" s="41"/>
    </row>
    <row r="131" spans="1:6" ht="25.5">
      <c r="A131" s="58" t="s">
        <v>1228</v>
      </c>
      <c r="B131" s="39" t="s">
        <v>1229</v>
      </c>
      <c r="C131" s="40"/>
      <c r="D131" s="40"/>
      <c r="E131" s="41"/>
      <c r="F131" s="41"/>
    </row>
    <row r="132" spans="1:6" ht="12.75">
      <c r="A132" s="58" t="s">
        <v>1192</v>
      </c>
      <c r="B132" s="39" t="s">
        <v>1230</v>
      </c>
      <c r="C132" s="40"/>
      <c r="D132" s="40"/>
      <c r="E132" s="41"/>
      <c r="F132" s="41"/>
    </row>
    <row r="133" spans="1:6" ht="12.75">
      <c r="A133" s="58" t="s">
        <v>1096</v>
      </c>
      <c r="B133" s="39" t="s">
        <v>1231</v>
      </c>
      <c r="C133" s="40"/>
      <c r="D133" s="40"/>
      <c r="E133" s="41"/>
      <c r="F133" s="41"/>
    </row>
    <row r="134" spans="1:6" ht="12.75">
      <c r="A134" s="58" t="s">
        <v>1195</v>
      </c>
      <c r="B134" s="39" t="s">
        <v>1232</v>
      </c>
      <c r="C134" s="40"/>
      <c r="D134" s="40"/>
      <c r="E134" s="41"/>
      <c r="F134" s="41"/>
    </row>
    <row r="135" spans="1:6" ht="25.5">
      <c r="A135" s="58" t="s">
        <v>1197</v>
      </c>
      <c r="B135" s="39" t="s">
        <v>1233</v>
      </c>
      <c r="C135" s="40"/>
      <c r="D135" s="40"/>
      <c r="E135" s="41"/>
      <c r="F135" s="41"/>
    </row>
    <row r="136" spans="1:6" ht="12.75">
      <c r="A136" s="58" t="s">
        <v>1234</v>
      </c>
      <c r="B136" s="39" t="s">
        <v>1235</v>
      </c>
      <c r="C136" s="40"/>
      <c r="D136" s="40"/>
      <c r="E136" s="41"/>
      <c r="F136" s="41"/>
    </row>
    <row r="137" spans="1:6" ht="12.75">
      <c r="A137" s="58" t="s">
        <v>1236</v>
      </c>
      <c r="B137" s="39" t="s">
        <v>1237</v>
      </c>
      <c r="C137" s="40"/>
      <c r="D137" s="40"/>
      <c r="E137" s="41"/>
      <c r="F137" s="41"/>
    </row>
    <row r="138" spans="1:6" ht="12.75">
      <c r="A138" s="58" t="s">
        <v>1238</v>
      </c>
      <c r="B138" s="39" t="s">
        <v>1239</v>
      </c>
      <c r="C138" s="40"/>
      <c r="D138" s="40"/>
      <c r="E138" s="41"/>
      <c r="F138" s="41"/>
    </row>
    <row r="139" spans="1:6" ht="12.75">
      <c r="A139" s="58" t="s">
        <v>1240</v>
      </c>
      <c r="B139" s="39" t="s">
        <v>1241</v>
      </c>
      <c r="C139" s="40"/>
      <c r="D139" s="40"/>
      <c r="E139" s="41"/>
      <c r="F139" s="41"/>
    </row>
    <row r="140" spans="1:6" ht="12.75">
      <c r="A140" s="58" t="s">
        <v>1242</v>
      </c>
      <c r="B140" s="39" t="s">
        <v>1243</v>
      </c>
      <c r="C140" s="40"/>
      <c r="D140" s="40"/>
      <c r="E140" s="41"/>
      <c r="F140" s="41"/>
    </row>
    <row r="141" spans="1:6" ht="12.75">
      <c r="A141" s="58" t="s">
        <v>1244</v>
      </c>
      <c r="B141" s="39" t="s">
        <v>1245</v>
      </c>
      <c r="C141" s="40"/>
      <c r="D141" s="40"/>
      <c r="E141" s="41"/>
      <c r="F141" s="41"/>
    </row>
    <row r="142" spans="1:6" ht="12.75">
      <c r="A142" s="58" t="s">
        <v>1246</v>
      </c>
      <c r="B142" s="39" t="s">
        <v>1247</v>
      </c>
      <c r="C142" s="42">
        <f>SUM(R10101371:R10101381)</f>
        <v>0</v>
      </c>
      <c r="D142" s="42">
        <f>SUM(R10101372:R10101382)</f>
        <v>0</v>
      </c>
      <c r="E142" s="41"/>
      <c r="F142" s="41"/>
    </row>
    <row r="143" spans="1:6" ht="12.75">
      <c r="A143" s="58" t="s">
        <v>1217</v>
      </c>
      <c r="B143" s="39" t="s">
        <v>1248</v>
      </c>
      <c r="C143" s="40"/>
      <c r="D143" s="40"/>
      <c r="E143" s="41"/>
      <c r="F143" s="41"/>
    </row>
    <row r="144" spans="1:6" ht="12.75">
      <c r="A144" s="58" t="s">
        <v>1219</v>
      </c>
      <c r="B144" s="39" t="s">
        <v>1249</v>
      </c>
      <c r="C144" s="40"/>
      <c r="D144" s="40"/>
      <c r="E144" s="41"/>
      <c r="F144" s="41"/>
    </row>
    <row r="145" spans="1:6" ht="12.75">
      <c r="A145" s="58" t="s">
        <v>1250</v>
      </c>
      <c r="B145" s="39" t="s">
        <v>1251</v>
      </c>
      <c r="C145" s="40"/>
      <c r="D145" s="40"/>
      <c r="E145" s="41"/>
      <c r="F145" s="41"/>
    </row>
    <row r="146" spans="1:6" ht="12.75">
      <c r="A146" s="58" t="s">
        <v>1252</v>
      </c>
      <c r="B146" s="39" t="s">
        <v>1253</v>
      </c>
      <c r="C146" s="40"/>
      <c r="D146" s="40"/>
      <c r="E146" s="41"/>
      <c r="F146" s="41"/>
    </row>
    <row r="147" spans="1:6" ht="12.75">
      <c r="A147" s="58" t="s">
        <v>1128</v>
      </c>
      <c r="B147" s="39" t="s">
        <v>1254</v>
      </c>
      <c r="C147" s="42">
        <f>SUM(R10101421:R10101451)</f>
        <v>0</v>
      </c>
      <c r="D147" s="42">
        <f>SUM(R10101422:R10101452)</f>
        <v>0</v>
      </c>
      <c r="E147" s="41"/>
      <c r="F147" s="41"/>
    </row>
    <row r="148" spans="1:6" ht="12.75">
      <c r="A148" s="58" t="s">
        <v>1255</v>
      </c>
      <c r="B148" s="39" t="s">
        <v>1256</v>
      </c>
      <c r="C148" s="40"/>
      <c r="D148" s="40"/>
      <c r="E148" s="41"/>
      <c r="F148" s="41"/>
    </row>
    <row r="149" spans="1:6" ht="12.75">
      <c r="A149" s="58" t="s">
        <v>1257</v>
      </c>
      <c r="B149" s="39" t="s">
        <v>1258</v>
      </c>
      <c r="C149" s="40"/>
      <c r="D149" s="40"/>
      <c r="E149" s="41"/>
      <c r="F149" s="41"/>
    </row>
    <row r="150" spans="1:6" ht="12.75">
      <c r="A150" s="58" t="s">
        <v>1259</v>
      </c>
      <c r="B150" s="39" t="s">
        <v>1260</v>
      </c>
      <c r="C150" s="40"/>
      <c r="D150" s="40"/>
      <c r="E150" s="41"/>
      <c r="F150" s="41"/>
    </row>
    <row r="151" spans="1:6" ht="12.75">
      <c r="A151" s="58" t="s">
        <v>1261</v>
      </c>
      <c r="B151" s="39" t="s">
        <v>1262</v>
      </c>
      <c r="C151" s="40"/>
      <c r="D151" s="40"/>
      <c r="E151" s="41"/>
      <c r="F151" s="41"/>
    </row>
    <row r="152" spans="3:6" ht="12.75">
      <c r="C152" s="41"/>
      <c r="D152" s="41"/>
      <c r="E152" s="41"/>
      <c r="F152" s="41"/>
    </row>
  </sheetData>
  <sheetProtection password="EA52" sheet="1" objects="1" selectLockedCells="1"/>
  <dataValidations count="3">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C35 D35 C36 D36 C37 D37 C38 D38 C39 D39 C40 D40 C41 D41 C42 D42 C43 D43 C44 D44 C45 D45 C46 D46 C47 D47 C48 D48 C49 D49 C50 D50 C51 D51 C52 D52 C53 D53 C54 D54 C55 D55 C56 D56">
      <formula1>C7*1=INT(C7*1)</formula1>
    </dataValidation>
    <dataValidation type="custom" allowBlank="1" showInputMessage="1" showErrorMessage="1" sqref="C57 D57 C58 D58 C59 D59 C60 D60 C61 D61 C62 D62 C63 D63 C64 D64 C65 D65 C66 D66 C67 D67 C68 D68 C69 D69 C70 D70 C71 D71 C72 D72 C73 D73 C74 D74 C75 D75 C76 D76 C77 D77 C78 D78 C79 D79 C80 D80 C81 D81 C82 D82 C83 D83 C84 D84 C85 D85 C86 D86 C87 D87 C88 D88 C89 D89 C90 D90 C91 D91 C92 D92 C93 D93 C94 D94 C95 D95 C96 D96 C97 D97 C98 D98 C99 D99 C100 D100 C101 D101 C102 D102 C103 D103 C104 D104 C105 D105 C106 D106">
      <formula1>C7*1=INT(C7*1)</formula1>
    </dataValidation>
    <dataValidation type="custom" allowBlank="1" showInputMessage="1" showErrorMessage="1" sqref="C107 D107 C108 D108 C109 D109 C110 D110 C111 D111 C112 D112 C113 D113 C114 D114 C115 D115 C116 D116 C117 D117 C118 D118 C119 D119 C120 D120 C121 D121 C122 D122 C123 D123 C124 D124 C125 D125 C126 D126 C127 D127 C128 D128 C129 D129 C130 D130 C131 D131 C132 D132 C133 D133 C134 D134 C135 D135 C136 D136 C137 D137 C138 D138 C139 D139 C140 D140 C141 D141 C142 D142 C143 D143 C144 D144 C145 D145 C146 D146 C147 D147 C148 D148 C149 D149 C150 D150 C151 D151">
      <formula1>C7*1=INT(C7*1)</formula1>
    </dataValidation>
  </dataValidations>
  <printOptions/>
  <pageMargins left="0.7" right="0.7" top="0.75" bottom="0.75" header="0.3" footer="0.3"/>
  <pageSetup fitToHeight="20" fitToWidth="1" orientation="portrait" paperSize="9" r:id="rId1"/>
</worksheet>
</file>

<file path=xl/worksheets/sheet8.xml><?xml version="1.0" encoding="utf-8"?>
<worksheet xmlns="http://schemas.openxmlformats.org/spreadsheetml/2006/main" xmlns:r="http://schemas.openxmlformats.org/officeDocument/2006/relationships">
  <sheetPr codeName="Hárok8">
    <pageSetUpPr fitToPage="1"/>
  </sheetPr>
  <dimension ref="A1:I383"/>
  <sheetViews>
    <sheetView zoomScalePageLayoutView="0" workbookViewId="0" topLeftCell="A1">
      <selection activeCell="D7" sqref="D7"/>
    </sheetView>
  </sheetViews>
  <sheetFormatPr defaultColWidth="9.00390625" defaultRowHeight="12.75"/>
  <cols>
    <col min="1" max="1" width="55.75390625" style="56" customWidth="1"/>
    <col min="2" max="2" width="6.00390625" style="37" bestFit="1" customWidth="1"/>
    <col min="3" max="3" width="5.00390625" style="37" bestFit="1" customWidth="1"/>
    <col min="4" max="6" width="15.75390625" style="4" customWidth="1"/>
    <col min="7" max="16384" width="9.125" style="4" customWidth="1"/>
  </cols>
  <sheetData>
    <row r="1" spans="1:5" ht="12.75">
      <c r="A1" s="55" t="s">
        <v>1889</v>
      </c>
      <c r="C1" s="37" t="s">
        <v>1860</v>
      </c>
      <c r="E1" s="54" t="str">
        <f>"ICO: "&amp;IdentICO</f>
        <v>ICO: </v>
      </c>
    </row>
    <row r="2" ht="12.75">
      <c r="A2" s="55" t="s">
        <v>1890</v>
      </c>
    </row>
    <row r="5" spans="4:6" ht="25.5">
      <c r="D5" s="52" t="s">
        <v>1886</v>
      </c>
      <c r="E5" s="52" t="s">
        <v>1887</v>
      </c>
      <c r="F5" s="53" t="s">
        <v>1888</v>
      </c>
    </row>
    <row r="6" spans="1:6" ht="12.75">
      <c r="A6" s="57" t="s">
        <v>189</v>
      </c>
      <c r="B6" s="38" t="s">
        <v>128</v>
      </c>
      <c r="C6" s="38" t="s">
        <v>190</v>
      </c>
      <c r="D6" s="51" t="s">
        <v>191</v>
      </c>
      <c r="E6" s="51" t="s">
        <v>192</v>
      </c>
      <c r="F6" s="51" t="s">
        <v>315</v>
      </c>
    </row>
    <row r="7" spans="1:9" ht="12.75">
      <c r="A7" s="58" t="s">
        <v>316</v>
      </c>
      <c r="B7" s="39" t="s">
        <v>317</v>
      </c>
      <c r="C7" s="39" t="s">
        <v>318</v>
      </c>
      <c r="D7" s="40"/>
      <c r="E7" s="40"/>
      <c r="F7" s="59" t="s">
        <v>1885</v>
      </c>
      <c r="G7" s="41"/>
      <c r="H7" s="41"/>
      <c r="I7" s="41"/>
    </row>
    <row r="8" spans="1:9" ht="12.75">
      <c r="A8" s="58" t="s">
        <v>319</v>
      </c>
      <c r="B8" s="39" t="s">
        <v>317</v>
      </c>
      <c r="C8" s="39" t="s">
        <v>320</v>
      </c>
      <c r="D8" s="59" t="s">
        <v>1885</v>
      </c>
      <c r="E8" s="59" t="s">
        <v>1885</v>
      </c>
      <c r="F8" s="59" t="s">
        <v>1885</v>
      </c>
      <c r="G8" s="41"/>
      <c r="H8" s="41"/>
      <c r="I8" s="41"/>
    </row>
    <row r="9" spans="1:9" ht="12.75">
      <c r="A9" s="58" t="s">
        <v>321</v>
      </c>
      <c r="B9" s="39" t="s">
        <v>317</v>
      </c>
      <c r="C9" s="39" t="s">
        <v>322</v>
      </c>
      <c r="D9" s="40"/>
      <c r="E9" s="40"/>
      <c r="F9" s="59" t="s">
        <v>1885</v>
      </c>
      <c r="G9" s="41"/>
      <c r="H9" s="41"/>
      <c r="I9" s="41"/>
    </row>
    <row r="10" spans="1:9" ht="12.75">
      <c r="A10" s="58" t="s">
        <v>323</v>
      </c>
      <c r="B10" s="39" t="s">
        <v>317</v>
      </c>
      <c r="C10" s="39" t="s">
        <v>324</v>
      </c>
      <c r="D10" s="40"/>
      <c r="E10" s="40"/>
      <c r="F10" s="59" t="s">
        <v>1885</v>
      </c>
      <c r="G10" s="41"/>
      <c r="H10" s="41"/>
      <c r="I10" s="41"/>
    </row>
    <row r="11" spans="1:9" ht="12.75">
      <c r="A11" s="58" t="s">
        <v>325</v>
      </c>
      <c r="B11" s="39" t="s">
        <v>317</v>
      </c>
      <c r="C11" s="39" t="s">
        <v>326</v>
      </c>
      <c r="D11" s="40"/>
      <c r="E11" s="40"/>
      <c r="F11" s="59" t="s">
        <v>1885</v>
      </c>
      <c r="G11" s="41"/>
      <c r="H11" s="41"/>
      <c r="I11" s="41"/>
    </row>
    <row r="12" spans="1:9" ht="12.75">
      <c r="A12" s="58" t="s">
        <v>327</v>
      </c>
      <c r="B12" s="39" t="s">
        <v>317</v>
      </c>
      <c r="C12" s="39" t="s">
        <v>328</v>
      </c>
      <c r="D12" s="40"/>
      <c r="E12" s="40"/>
      <c r="F12" s="59" t="s">
        <v>1885</v>
      </c>
      <c r="G12" s="41"/>
      <c r="H12" s="41"/>
      <c r="I12" s="41"/>
    </row>
    <row r="13" spans="1:9" ht="12.75">
      <c r="A13" s="58" t="s">
        <v>329</v>
      </c>
      <c r="B13" s="39" t="s">
        <v>317</v>
      </c>
      <c r="C13" s="39" t="s">
        <v>330</v>
      </c>
      <c r="D13" s="40"/>
      <c r="E13" s="40"/>
      <c r="F13" s="59" t="s">
        <v>1885</v>
      </c>
      <c r="G13" s="41"/>
      <c r="H13" s="41"/>
      <c r="I13" s="41"/>
    </row>
    <row r="14" spans="1:9" ht="12.75">
      <c r="A14" s="58" t="s">
        <v>327</v>
      </c>
      <c r="B14" s="39" t="s">
        <v>317</v>
      </c>
      <c r="C14" s="39" t="s">
        <v>331</v>
      </c>
      <c r="D14" s="40"/>
      <c r="E14" s="40"/>
      <c r="F14" s="59" t="s">
        <v>1885</v>
      </c>
      <c r="G14" s="41"/>
      <c r="H14" s="41"/>
      <c r="I14" s="41"/>
    </row>
    <row r="15" spans="1:9" ht="12.75">
      <c r="A15" s="58" t="s">
        <v>332</v>
      </c>
      <c r="B15" s="39" t="s">
        <v>317</v>
      </c>
      <c r="C15" s="39" t="s">
        <v>333</v>
      </c>
      <c r="D15" s="40"/>
      <c r="E15" s="40"/>
      <c r="F15" s="59" t="s">
        <v>1885</v>
      </c>
      <c r="G15" s="41"/>
      <c r="H15" s="41"/>
      <c r="I15" s="41"/>
    </row>
    <row r="16" spans="1:9" ht="12.75">
      <c r="A16" s="58" t="s">
        <v>334</v>
      </c>
      <c r="B16" s="39" t="s">
        <v>317</v>
      </c>
      <c r="C16" s="39" t="s">
        <v>335</v>
      </c>
      <c r="D16" s="40"/>
      <c r="E16" s="40"/>
      <c r="F16" s="59" t="s">
        <v>1885</v>
      </c>
      <c r="G16" s="41"/>
      <c r="H16" s="41"/>
      <c r="I16" s="41"/>
    </row>
    <row r="17" spans="1:9" ht="12.75">
      <c r="A17" s="58" t="s">
        <v>336</v>
      </c>
      <c r="B17" s="39" t="s">
        <v>317</v>
      </c>
      <c r="C17" s="39" t="s">
        <v>337</v>
      </c>
      <c r="D17" s="40"/>
      <c r="E17" s="40"/>
      <c r="F17" s="59" t="s">
        <v>1885</v>
      </c>
      <c r="G17" s="41"/>
      <c r="H17" s="41"/>
      <c r="I17" s="41"/>
    </row>
    <row r="18" spans="1:9" ht="12.75">
      <c r="A18" s="58" t="s">
        <v>338</v>
      </c>
      <c r="B18" s="39" t="s">
        <v>317</v>
      </c>
      <c r="C18" s="39" t="s">
        <v>339</v>
      </c>
      <c r="D18" s="40"/>
      <c r="E18" s="40"/>
      <c r="F18" s="59" t="s">
        <v>1885</v>
      </c>
      <c r="G18" s="41"/>
      <c r="H18" s="41"/>
      <c r="I18" s="41"/>
    </row>
    <row r="19" spans="1:9" ht="12.75">
      <c r="A19" s="58" t="s">
        <v>340</v>
      </c>
      <c r="B19" s="39" t="s">
        <v>317</v>
      </c>
      <c r="C19" s="39" t="s">
        <v>341</v>
      </c>
      <c r="D19" s="40"/>
      <c r="E19" s="40"/>
      <c r="F19" s="59" t="s">
        <v>1885</v>
      </c>
      <c r="G19" s="41"/>
      <c r="H19" s="41"/>
      <c r="I19" s="41"/>
    </row>
    <row r="20" spans="1:9" ht="12.75">
      <c r="A20" s="58" t="s">
        <v>342</v>
      </c>
      <c r="B20" s="39" t="s">
        <v>317</v>
      </c>
      <c r="C20" s="39" t="s">
        <v>343</v>
      </c>
      <c r="D20" s="40"/>
      <c r="E20" s="40"/>
      <c r="F20" s="59" t="s">
        <v>1885</v>
      </c>
      <c r="G20" s="41"/>
      <c r="H20" s="41"/>
      <c r="I20" s="41"/>
    </row>
    <row r="21" spans="1:9" ht="12.75">
      <c r="A21" s="58" t="s">
        <v>344</v>
      </c>
      <c r="B21" s="39" t="s">
        <v>317</v>
      </c>
      <c r="C21" s="39" t="s">
        <v>345</v>
      </c>
      <c r="D21" s="40"/>
      <c r="E21" s="40"/>
      <c r="F21" s="59" t="s">
        <v>1885</v>
      </c>
      <c r="G21" s="41"/>
      <c r="H21" s="41"/>
      <c r="I21" s="41"/>
    </row>
    <row r="22" spans="1:9" ht="12.75">
      <c r="A22" s="58" t="s">
        <v>346</v>
      </c>
      <c r="B22" s="39" t="s">
        <v>317</v>
      </c>
      <c r="C22" s="39" t="s">
        <v>347</v>
      </c>
      <c r="D22" s="40"/>
      <c r="E22" s="40"/>
      <c r="F22" s="59" t="s">
        <v>1885</v>
      </c>
      <c r="G22" s="41"/>
      <c r="H22" s="41"/>
      <c r="I22" s="41"/>
    </row>
    <row r="23" spans="1:9" ht="12.75">
      <c r="A23" s="58" t="s">
        <v>348</v>
      </c>
      <c r="B23" s="39" t="s">
        <v>317</v>
      </c>
      <c r="C23" s="39" t="s">
        <v>349</v>
      </c>
      <c r="D23" s="40"/>
      <c r="E23" s="40"/>
      <c r="F23" s="59" t="s">
        <v>1885</v>
      </c>
      <c r="G23" s="41"/>
      <c r="H23" s="41"/>
      <c r="I23" s="41"/>
    </row>
    <row r="24" spans="1:9" ht="12.75">
      <c r="A24" s="58" t="s">
        <v>350</v>
      </c>
      <c r="B24" s="39" t="s">
        <v>317</v>
      </c>
      <c r="C24" s="39" t="s">
        <v>351</v>
      </c>
      <c r="D24" s="40"/>
      <c r="E24" s="40"/>
      <c r="F24" s="59" t="s">
        <v>1885</v>
      </c>
      <c r="G24" s="41"/>
      <c r="H24" s="41"/>
      <c r="I24" s="41"/>
    </row>
    <row r="25" spans="1:9" ht="12.75">
      <c r="A25" s="58" t="s">
        <v>352</v>
      </c>
      <c r="B25" s="39" t="s">
        <v>317</v>
      </c>
      <c r="C25" s="39" t="s">
        <v>353</v>
      </c>
      <c r="D25" s="40"/>
      <c r="E25" s="40"/>
      <c r="F25" s="59" t="s">
        <v>1885</v>
      </c>
      <c r="G25" s="41"/>
      <c r="H25" s="41"/>
      <c r="I25" s="41"/>
    </row>
    <row r="26" spans="1:9" ht="12.75">
      <c r="A26" s="58" t="s">
        <v>354</v>
      </c>
      <c r="B26" s="39" t="s">
        <v>317</v>
      </c>
      <c r="C26" s="39" t="s">
        <v>355</v>
      </c>
      <c r="D26" s="40"/>
      <c r="E26" s="40"/>
      <c r="F26" s="59" t="s">
        <v>1885</v>
      </c>
      <c r="G26" s="41"/>
      <c r="H26" s="41"/>
      <c r="I26" s="41"/>
    </row>
    <row r="27" spans="1:9" ht="25.5">
      <c r="A27" s="58" t="s">
        <v>356</v>
      </c>
      <c r="B27" s="39" t="s">
        <v>317</v>
      </c>
      <c r="C27" s="39" t="s">
        <v>357</v>
      </c>
      <c r="D27" s="40"/>
      <c r="E27" s="40"/>
      <c r="F27" s="59" t="s">
        <v>1885</v>
      </c>
      <c r="G27" s="41"/>
      <c r="H27" s="41"/>
      <c r="I27" s="41"/>
    </row>
    <row r="28" spans="1:9" ht="12.75">
      <c r="A28" s="58" t="s">
        <v>358</v>
      </c>
      <c r="B28" s="39" t="s">
        <v>317</v>
      </c>
      <c r="C28" s="39" t="s">
        <v>359</v>
      </c>
      <c r="D28" s="40"/>
      <c r="E28" s="40"/>
      <c r="F28" s="59" t="s">
        <v>1885</v>
      </c>
      <c r="G28" s="41"/>
      <c r="H28" s="41"/>
      <c r="I28" s="41"/>
    </row>
    <row r="29" spans="1:9" ht="12.75">
      <c r="A29" s="58" t="s">
        <v>360</v>
      </c>
      <c r="B29" s="39" t="s">
        <v>317</v>
      </c>
      <c r="C29" s="39" t="s">
        <v>361</v>
      </c>
      <c r="D29" s="40"/>
      <c r="E29" s="40"/>
      <c r="F29" s="59" t="s">
        <v>1885</v>
      </c>
      <c r="G29" s="41"/>
      <c r="H29" s="41"/>
      <c r="I29" s="41"/>
    </row>
    <row r="30" spans="1:9" ht="12.75">
      <c r="A30" s="58" t="s">
        <v>362</v>
      </c>
      <c r="B30" s="39" t="s">
        <v>317</v>
      </c>
      <c r="C30" s="39" t="s">
        <v>363</v>
      </c>
      <c r="D30" s="59" t="s">
        <v>1885</v>
      </c>
      <c r="E30" s="59" t="s">
        <v>1885</v>
      </c>
      <c r="F30" s="59" t="s">
        <v>1885</v>
      </c>
      <c r="G30" s="41"/>
      <c r="H30" s="41"/>
      <c r="I30" s="41"/>
    </row>
    <row r="31" spans="1:9" ht="12.75">
      <c r="A31" s="58" t="s">
        <v>364</v>
      </c>
      <c r="B31" s="39" t="s">
        <v>317</v>
      </c>
      <c r="C31" s="39" t="s">
        <v>365</v>
      </c>
      <c r="D31" s="40"/>
      <c r="E31" s="40"/>
      <c r="F31" s="59" t="s">
        <v>1885</v>
      </c>
      <c r="G31" s="41"/>
      <c r="H31" s="41"/>
      <c r="I31" s="41"/>
    </row>
    <row r="32" spans="1:9" ht="12.75">
      <c r="A32" s="58" t="s">
        <v>366</v>
      </c>
      <c r="B32" s="39" t="s">
        <v>317</v>
      </c>
      <c r="C32" s="39" t="s">
        <v>367</v>
      </c>
      <c r="D32" s="40"/>
      <c r="E32" s="40"/>
      <c r="F32" s="59" t="s">
        <v>1885</v>
      </c>
      <c r="G32" s="41"/>
      <c r="H32" s="41"/>
      <c r="I32" s="41"/>
    </row>
    <row r="33" spans="1:9" ht="12.75">
      <c r="A33" s="58" t="s">
        <v>368</v>
      </c>
      <c r="B33" s="39" t="s">
        <v>317</v>
      </c>
      <c r="C33" s="39" t="s">
        <v>369</v>
      </c>
      <c r="D33" s="40"/>
      <c r="E33" s="40"/>
      <c r="F33" s="59" t="s">
        <v>1885</v>
      </c>
      <c r="G33" s="41"/>
      <c r="H33" s="41"/>
      <c r="I33" s="41"/>
    </row>
    <row r="34" spans="1:9" ht="12.75">
      <c r="A34" s="58" t="s">
        <v>370</v>
      </c>
      <c r="B34" s="39" t="s">
        <v>317</v>
      </c>
      <c r="C34" s="39" t="s">
        <v>371</v>
      </c>
      <c r="D34" s="59" t="s">
        <v>1885</v>
      </c>
      <c r="E34" s="59" t="s">
        <v>1885</v>
      </c>
      <c r="F34" s="59" t="s">
        <v>1885</v>
      </c>
      <c r="G34" s="41"/>
      <c r="H34" s="41"/>
      <c r="I34" s="41"/>
    </row>
    <row r="35" spans="1:9" ht="12.75">
      <c r="A35" s="58" t="s">
        <v>372</v>
      </c>
      <c r="B35" s="39" t="s">
        <v>317</v>
      </c>
      <c r="C35" s="39" t="s">
        <v>373</v>
      </c>
      <c r="D35" s="40"/>
      <c r="E35" s="40"/>
      <c r="F35" s="59" t="s">
        <v>1885</v>
      </c>
      <c r="G35" s="41"/>
      <c r="H35" s="41"/>
      <c r="I35" s="41"/>
    </row>
    <row r="36" spans="1:9" ht="25.5">
      <c r="A36" s="58" t="s">
        <v>374</v>
      </c>
      <c r="B36" s="39" t="s">
        <v>317</v>
      </c>
      <c r="C36" s="39" t="s">
        <v>375</v>
      </c>
      <c r="D36" s="40"/>
      <c r="E36" s="40"/>
      <c r="F36" s="59" t="s">
        <v>1885</v>
      </c>
      <c r="G36" s="41"/>
      <c r="H36" s="41"/>
      <c r="I36" s="41"/>
    </row>
    <row r="37" spans="1:9" ht="12.75">
      <c r="A37" s="58" t="s">
        <v>376</v>
      </c>
      <c r="B37" s="39" t="s">
        <v>317</v>
      </c>
      <c r="C37" s="39" t="s">
        <v>377</v>
      </c>
      <c r="D37" s="40"/>
      <c r="E37" s="40"/>
      <c r="F37" s="59" t="s">
        <v>1885</v>
      </c>
      <c r="G37" s="41"/>
      <c r="H37" s="41"/>
      <c r="I37" s="41"/>
    </row>
    <row r="38" spans="1:9" ht="12.75">
      <c r="A38" s="58" t="s">
        <v>378</v>
      </c>
      <c r="B38" s="39" t="s">
        <v>317</v>
      </c>
      <c r="C38" s="39" t="s">
        <v>379</v>
      </c>
      <c r="D38" s="42">
        <f>R19920011-R19923161</f>
        <v>0</v>
      </c>
      <c r="E38" s="42">
        <f>R19920012-R19923162</f>
        <v>0</v>
      </c>
      <c r="F38" s="59" t="s">
        <v>1885</v>
      </c>
      <c r="G38" s="41"/>
      <c r="H38" s="41"/>
      <c r="I38" s="41"/>
    </row>
    <row r="39" spans="1:9" ht="12.75">
      <c r="A39" s="58" t="s">
        <v>380</v>
      </c>
      <c r="B39" s="39" t="s">
        <v>317</v>
      </c>
      <c r="C39" s="39" t="s">
        <v>381</v>
      </c>
      <c r="D39" s="40"/>
      <c r="E39" s="40"/>
      <c r="F39" s="59" t="s">
        <v>1885</v>
      </c>
      <c r="G39" s="41"/>
      <c r="H39" s="41"/>
      <c r="I39" s="41"/>
    </row>
    <row r="40" spans="1:9" ht="12.75">
      <c r="A40" s="58" t="s">
        <v>382</v>
      </c>
      <c r="B40" s="39" t="s">
        <v>317</v>
      </c>
      <c r="C40" s="39" t="s">
        <v>383</v>
      </c>
      <c r="D40" s="40"/>
      <c r="E40" s="40"/>
      <c r="F40" s="59" t="s">
        <v>1885</v>
      </c>
      <c r="G40" s="41"/>
      <c r="H40" s="41"/>
      <c r="I40" s="41"/>
    </row>
    <row r="41" spans="1:9" ht="12.75">
      <c r="A41" s="58" t="s">
        <v>384</v>
      </c>
      <c r="B41" s="39" t="s">
        <v>317</v>
      </c>
      <c r="C41" s="39" t="s">
        <v>385</v>
      </c>
      <c r="D41" s="40"/>
      <c r="E41" s="40"/>
      <c r="F41" s="59" t="s">
        <v>1885</v>
      </c>
      <c r="G41" s="41"/>
      <c r="H41" s="41"/>
      <c r="I41" s="41"/>
    </row>
    <row r="42" spans="1:9" ht="12.75">
      <c r="A42" s="58" t="s">
        <v>386</v>
      </c>
      <c r="B42" s="39" t="s">
        <v>317</v>
      </c>
      <c r="C42" s="39" t="s">
        <v>387</v>
      </c>
      <c r="D42" s="40"/>
      <c r="E42" s="40"/>
      <c r="F42" s="59" t="s">
        <v>1885</v>
      </c>
      <c r="G42" s="41"/>
      <c r="H42" s="41"/>
      <c r="I42" s="41"/>
    </row>
    <row r="43" spans="1:9" ht="12.75">
      <c r="A43" s="58" t="s">
        <v>388</v>
      </c>
      <c r="B43" s="39" t="s">
        <v>317</v>
      </c>
      <c r="C43" s="39" t="s">
        <v>389</v>
      </c>
      <c r="D43" s="40"/>
      <c r="E43" s="40"/>
      <c r="F43" s="59" t="s">
        <v>1885</v>
      </c>
      <c r="G43" s="41"/>
      <c r="H43" s="41"/>
      <c r="I43" s="41"/>
    </row>
    <row r="44" spans="1:9" ht="12.75">
      <c r="A44" s="58" t="s">
        <v>390</v>
      </c>
      <c r="B44" s="39" t="s">
        <v>317</v>
      </c>
      <c r="C44" s="39" t="s">
        <v>391</v>
      </c>
      <c r="D44" s="40"/>
      <c r="E44" s="40"/>
      <c r="F44" s="59" t="s">
        <v>1885</v>
      </c>
      <c r="G44" s="41"/>
      <c r="H44" s="41"/>
      <c r="I44" s="41"/>
    </row>
    <row r="45" spans="1:9" ht="12.75">
      <c r="A45" s="58" t="s">
        <v>392</v>
      </c>
      <c r="B45" s="39" t="s">
        <v>317</v>
      </c>
      <c r="C45" s="39" t="s">
        <v>393</v>
      </c>
      <c r="D45" s="40"/>
      <c r="E45" s="40"/>
      <c r="F45" s="59" t="s">
        <v>1885</v>
      </c>
      <c r="G45" s="41"/>
      <c r="H45" s="41"/>
      <c r="I45" s="41"/>
    </row>
    <row r="46" spans="1:9" ht="12.75">
      <c r="A46" s="58" t="s">
        <v>394</v>
      </c>
      <c r="B46" s="39" t="s">
        <v>317</v>
      </c>
      <c r="C46" s="39" t="s">
        <v>395</v>
      </c>
      <c r="D46" s="42">
        <f>SUM(R19920011:R19925961)</f>
        <v>0</v>
      </c>
      <c r="E46" s="42">
        <f>SUM(R19920012:R19925962)</f>
        <v>0</v>
      </c>
      <c r="F46" s="59" t="s">
        <v>1885</v>
      </c>
      <c r="G46" s="41"/>
      <c r="H46" s="41"/>
      <c r="I46" s="41"/>
    </row>
    <row r="47" spans="1:9" ht="12.75">
      <c r="A47" s="58" t="s">
        <v>396</v>
      </c>
      <c r="B47" s="39" t="s">
        <v>397</v>
      </c>
      <c r="C47" s="39" t="s">
        <v>398</v>
      </c>
      <c r="D47" s="40"/>
      <c r="E47" s="40"/>
      <c r="F47" s="59" t="s">
        <v>1885</v>
      </c>
      <c r="G47" s="41"/>
      <c r="H47" s="41"/>
      <c r="I47" s="41"/>
    </row>
    <row r="48" spans="1:9" ht="25.5">
      <c r="A48" s="58" t="s">
        <v>399</v>
      </c>
      <c r="B48" s="39" t="s">
        <v>397</v>
      </c>
      <c r="C48" s="39" t="s">
        <v>400</v>
      </c>
      <c r="D48" s="40"/>
      <c r="E48" s="40"/>
      <c r="F48" s="59" t="s">
        <v>1885</v>
      </c>
      <c r="G48" s="41"/>
      <c r="H48" s="41"/>
      <c r="I48" s="41"/>
    </row>
    <row r="49" spans="1:9" ht="12.75">
      <c r="A49" s="58" t="s">
        <v>401</v>
      </c>
      <c r="B49" s="39" t="s">
        <v>397</v>
      </c>
      <c r="C49" s="39" t="s">
        <v>402</v>
      </c>
      <c r="D49" s="40"/>
      <c r="E49" s="40"/>
      <c r="F49" s="59" t="s">
        <v>1885</v>
      </c>
      <c r="G49" s="41"/>
      <c r="H49" s="41"/>
      <c r="I49" s="41"/>
    </row>
    <row r="50" spans="1:9" ht="12.75">
      <c r="A50" s="58" t="s">
        <v>403</v>
      </c>
      <c r="B50" s="39" t="s">
        <v>397</v>
      </c>
      <c r="C50" s="39" t="s">
        <v>404</v>
      </c>
      <c r="D50" s="40"/>
      <c r="E50" s="40"/>
      <c r="F50" s="59" t="s">
        <v>1885</v>
      </c>
      <c r="G50" s="41"/>
      <c r="H50" s="41"/>
      <c r="I50" s="41"/>
    </row>
    <row r="51" spans="1:9" ht="12.75">
      <c r="A51" s="58" t="s">
        <v>405</v>
      </c>
      <c r="B51" s="39" t="s">
        <v>397</v>
      </c>
      <c r="C51" s="39" t="s">
        <v>406</v>
      </c>
      <c r="D51" s="40"/>
      <c r="E51" s="40"/>
      <c r="F51" s="59" t="s">
        <v>1885</v>
      </c>
      <c r="G51" s="41"/>
      <c r="H51" s="41"/>
      <c r="I51" s="41"/>
    </row>
    <row r="52" spans="1:9" ht="12.75">
      <c r="A52" s="58" t="s">
        <v>407</v>
      </c>
      <c r="B52" s="39" t="s">
        <v>397</v>
      </c>
      <c r="C52" s="39" t="s">
        <v>408</v>
      </c>
      <c r="D52" s="40"/>
      <c r="E52" s="40"/>
      <c r="F52" s="59" t="s">
        <v>1885</v>
      </c>
      <c r="G52" s="41"/>
      <c r="H52" s="41"/>
      <c r="I52" s="41"/>
    </row>
    <row r="53" spans="1:9" ht="12.75">
      <c r="A53" s="58" t="s">
        <v>409</v>
      </c>
      <c r="B53" s="39" t="s">
        <v>397</v>
      </c>
      <c r="C53" s="39" t="s">
        <v>410</v>
      </c>
      <c r="D53" s="40"/>
      <c r="E53" s="40"/>
      <c r="F53" s="59" t="s">
        <v>1885</v>
      </c>
      <c r="G53" s="41"/>
      <c r="H53" s="41"/>
      <c r="I53" s="41"/>
    </row>
    <row r="54" spans="1:9" ht="12.75">
      <c r="A54" s="58" t="s">
        <v>411</v>
      </c>
      <c r="B54" s="39" t="s">
        <v>317</v>
      </c>
      <c r="C54" s="39" t="s">
        <v>412</v>
      </c>
      <c r="D54" s="40"/>
      <c r="E54" s="40"/>
      <c r="F54" s="59" t="s">
        <v>1885</v>
      </c>
      <c r="G54" s="41"/>
      <c r="H54" s="41"/>
      <c r="I54" s="41"/>
    </row>
    <row r="55" spans="1:9" ht="12.75">
      <c r="A55" s="58" t="s">
        <v>413</v>
      </c>
      <c r="B55" s="39" t="s">
        <v>397</v>
      </c>
      <c r="C55" s="39" t="s">
        <v>414</v>
      </c>
      <c r="D55" s="40"/>
      <c r="E55" s="40"/>
      <c r="F55" s="59" t="s">
        <v>1885</v>
      </c>
      <c r="G55" s="41"/>
      <c r="H55" s="41"/>
      <c r="I55" s="41"/>
    </row>
    <row r="56" spans="1:9" ht="12.75">
      <c r="A56" s="58" t="s">
        <v>415</v>
      </c>
      <c r="B56" s="39" t="s">
        <v>397</v>
      </c>
      <c r="C56" s="39" t="s">
        <v>416</v>
      </c>
      <c r="D56" s="40"/>
      <c r="E56" s="40"/>
      <c r="F56" s="59" t="s">
        <v>1885</v>
      </c>
      <c r="G56" s="41"/>
      <c r="H56" s="41"/>
      <c r="I56" s="41"/>
    </row>
    <row r="57" spans="1:9" ht="12.75">
      <c r="A57" s="58" t="s">
        <v>417</v>
      </c>
      <c r="B57" s="39" t="s">
        <v>397</v>
      </c>
      <c r="C57" s="39" t="s">
        <v>418</v>
      </c>
      <c r="D57" s="40"/>
      <c r="E57" s="40"/>
      <c r="F57" s="59" t="s">
        <v>1885</v>
      </c>
      <c r="G57" s="41"/>
      <c r="H57" s="41"/>
      <c r="I57" s="41"/>
    </row>
    <row r="58" spans="1:9" ht="12.75">
      <c r="A58" s="58" t="s">
        <v>419</v>
      </c>
      <c r="B58" s="39" t="s">
        <v>397</v>
      </c>
      <c r="C58" s="39" t="s">
        <v>420</v>
      </c>
      <c r="D58" s="40"/>
      <c r="E58" s="40"/>
      <c r="F58" s="59" t="s">
        <v>1885</v>
      </c>
      <c r="G58" s="41"/>
      <c r="H58" s="41"/>
      <c r="I58" s="41"/>
    </row>
    <row r="59" spans="1:9" ht="12.75">
      <c r="A59" s="58" t="s">
        <v>421</v>
      </c>
      <c r="B59" s="39" t="s">
        <v>397</v>
      </c>
      <c r="C59" s="39" t="s">
        <v>422</v>
      </c>
      <c r="D59" s="40"/>
      <c r="E59" s="40"/>
      <c r="F59" s="59" t="s">
        <v>1885</v>
      </c>
      <c r="G59" s="41"/>
      <c r="H59" s="41"/>
      <c r="I59" s="41"/>
    </row>
    <row r="60" spans="1:9" ht="12.75">
      <c r="A60" s="58" t="s">
        <v>423</v>
      </c>
      <c r="B60" s="39" t="s">
        <v>397</v>
      </c>
      <c r="C60" s="39" t="s">
        <v>424</v>
      </c>
      <c r="D60" s="40"/>
      <c r="E60" s="40"/>
      <c r="F60" s="59" t="s">
        <v>1885</v>
      </c>
      <c r="G60" s="41"/>
      <c r="H60" s="41"/>
      <c r="I60" s="41"/>
    </row>
    <row r="61" spans="1:9" ht="12.75">
      <c r="A61" s="58" t="s">
        <v>425</v>
      </c>
      <c r="B61" s="39" t="s">
        <v>397</v>
      </c>
      <c r="C61" s="39" t="s">
        <v>426</v>
      </c>
      <c r="D61" s="40"/>
      <c r="E61" s="40"/>
      <c r="F61" s="59" t="s">
        <v>1885</v>
      </c>
      <c r="G61" s="41"/>
      <c r="H61" s="41"/>
      <c r="I61" s="41"/>
    </row>
    <row r="62" spans="1:9" ht="12.75">
      <c r="A62" s="58" t="s">
        <v>427</v>
      </c>
      <c r="B62" s="39" t="s">
        <v>397</v>
      </c>
      <c r="C62" s="39" t="s">
        <v>428</v>
      </c>
      <c r="D62" s="40"/>
      <c r="E62" s="40"/>
      <c r="F62" s="59" t="s">
        <v>1885</v>
      </c>
      <c r="G62" s="41"/>
      <c r="H62" s="41"/>
      <c r="I62" s="41"/>
    </row>
    <row r="63" spans="1:9" ht="12.75">
      <c r="A63" s="58" t="s">
        <v>429</v>
      </c>
      <c r="B63" s="39" t="s">
        <v>397</v>
      </c>
      <c r="C63" s="39" t="s">
        <v>430</v>
      </c>
      <c r="D63" s="40"/>
      <c r="E63" s="40"/>
      <c r="F63" s="59" t="s">
        <v>1885</v>
      </c>
      <c r="G63" s="41"/>
      <c r="H63" s="41"/>
      <c r="I63" s="41"/>
    </row>
    <row r="64" spans="1:9" ht="12.75">
      <c r="A64" s="58" t="s">
        <v>431</v>
      </c>
      <c r="B64" s="39" t="s">
        <v>397</v>
      </c>
      <c r="C64" s="39" t="s">
        <v>432</v>
      </c>
      <c r="D64" s="40"/>
      <c r="E64" s="40"/>
      <c r="F64" s="59" t="s">
        <v>1885</v>
      </c>
      <c r="G64" s="41"/>
      <c r="H64" s="41"/>
      <c r="I64" s="41"/>
    </row>
    <row r="65" spans="1:9" ht="12.75">
      <c r="A65" s="58" t="s">
        <v>433</v>
      </c>
      <c r="B65" s="39" t="s">
        <v>397</v>
      </c>
      <c r="C65" s="39" t="s">
        <v>434</v>
      </c>
      <c r="D65" s="40"/>
      <c r="E65" s="40"/>
      <c r="F65" s="59" t="s">
        <v>1885</v>
      </c>
      <c r="G65" s="41"/>
      <c r="H65" s="41"/>
      <c r="I65" s="41"/>
    </row>
    <row r="66" spans="1:9" ht="12.75">
      <c r="A66" s="58" t="s">
        <v>435</v>
      </c>
      <c r="B66" s="39" t="s">
        <v>397</v>
      </c>
      <c r="C66" s="39" t="s">
        <v>436</v>
      </c>
      <c r="D66" s="40"/>
      <c r="E66" s="40"/>
      <c r="F66" s="59" t="s">
        <v>1885</v>
      </c>
      <c r="G66" s="41"/>
      <c r="H66" s="41"/>
      <c r="I66" s="41"/>
    </row>
    <row r="67" spans="1:9" ht="12.75">
      <c r="A67" s="58" t="s">
        <v>437</v>
      </c>
      <c r="B67" s="39" t="s">
        <v>397</v>
      </c>
      <c r="C67" s="39" t="s">
        <v>438</v>
      </c>
      <c r="D67" s="40"/>
      <c r="E67" s="40"/>
      <c r="F67" s="59" t="s">
        <v>1885</v>
      </c>
      <c r="G67" s="41"/>
      <c r="H67" s="41"/>
      <c r="I67" s="41"/>
    </row>
    <row r="68" spans="1:9" ht="25.5">
      <c r="A68" s="58" t="s">
        <v>439</v>
      </c>
      <c r="B68" s="39" t="s">
        <v>317</v>
      </c>
      <c r="C68" s="39" t="s">
        <v>440</v>
      </c>
      <c r="D68" s="40"/>
      <c r="E68" s="40"/>
      <c r="F68" s="59" t="s">
        <v>1885</v>
      </c>
      <c r="G68" s="41"/>
      <c r="H68" s="41"/>
      <c r="I68" s="41"/>
    </row>
    <row r="69" spans="1:9" ht="12.75">
      <c r="A69" s="58" t="s">
        <v>437</v>
      </c>
      <c r="B69" s="39" t="s">
        <v>317</v>
      </c>
      <c r="C69" s="39" t="s">
        <v>441</v>
      </c>
      <c r="D69" s="40"/>
      <c r="E69" s="40"/>
      <c r="F69" s="59" t="s">
        <v>1885</v>
      </c>
      <c r="G69" s="41"/>
      <c r="H69" s="41"/>
      <c r="I69" s="41"/>
    </row>
    <row r="70" spans="1:9" ht="12.75">
      <c r="A70" s="58" t="s">
        <v>442</v>
      </c>
      <c r="B70" s="39" t="s">
        <v>397</v>
      </c>
      <c r="C70" s="39" t="s">
        <v>443</v>
      </c>
      <c r="D70" s="40"/>
      <c r="E70" s="40"/>
      <c r="F70" s="59" t="s">
        <v>1885</v>
      </c>
      <c r="G70" s="41"/>
      <c r="H70" s="41"/>
      <c r="I70" s="41"/>
    </row>
    <row r="71" spans="1:9" ht="12.75">
      <c r="A71" s="58" t="s">
        <v>437</v>
      </c>
      <c r="B71" s="39" t="s">
        <v>397</v>
      </c>
      <c r="C71" s="39" t="s">
        <v>444</v>
      </c>
      <c r="D71" s="40"/>
      <c r="E71" s="40"/>
      <c r="F71" s="59" t="s">
        <v>1885</v>
      </c>
      <c r="G71" s="41"/>
      <c r="H71" s="41"/>
      <c r="I71" s="41"/>
    </row>
    <row r="72" spans="1:9" ht="25.5">
      <c r="A72" s="58" t="s">
        <v>445</v>
      </c>
      <c r="B72" s="39" t="s">
        <v>317</v>
      </c>
      <c r="C72" s="39" t="s">
        <v>446</v>
      </c>
      <c r="D72" s="40"/>
      <c r="E72" s="40"/>
      <c r="F72" s="59" t="s">
        <v>1885</v>
      </c>
      <c r="G72" s="41"/>
      <c r="H72" s="41"/>
      <c r="I72" s="41"/>
    </row>
    <row r="73" spans="1:9" ht="12.75">
      <c r="A73" s="58" t="s">
        <v>437</v>
      </c>
      <c r="B73" s="39" t="s">
        <v>317</v>
      </c>
      <c r="C73" s="39" t="s">
        <v>447</v>
      </c>
      <c r="D73" s="40"/>
      <c r="E73" s="40"/>
      <c r="F73" s="59" t="s">
        <v>1885</v>
      </c>
      <c r="G73" s="41"/>
      <c r="H73" s="41"/>
      <c r="I73" s="41"/>
    </row>
    <row r="74" spans="1:9" ht="12.75">
      <c r="A74" s="58" t="s">
        <v>448</v>
      </c>
      <c r="B74" s="39" t="s">
        <v>397</v>
      </c>
      <c r="C74" s="39" t="s">
        <v>449</v>
      </c>
      <c r="D74" s="40"/>
      <c r="E74" s="40"/>
      <c r="F74" s="59" t="s">
        <v>1885</v>
      </c>
      <c r="G74" s="41"/>
      <c r="H74" s="41"/>
      <c r="I74" s="41"/>
    </row>
    <row r="75" spans="1:9" ht="12.75">
      <c r="A75" s="58" t="s">
        <v>437</v>
      </c>
      <c r="B75" s="39" t="s">
        <v>397</v>
      </c>
      <c r="C75" s="39" t="s">
        <v>450</v>
      </c>
      <c r="D75" s="40"/>
      <c r="E75" s="40"/>
      <c r="F75" s="59" t="s">
        <v>1885</v>
      </c>
      <c r="G75" s="41"/>
      <c r="H75" s="41"/>
      <c r="I75" s="41"/>
    </row>
    <row r="76" spans="1:9" ht="25.5">
      <c r="A76" s="58" t="s">
        <v>451</v>
      </c>
      <c r="B76" s="39" t="s">
        <v>317</v>
      </c>
      <c r="C76" s="39" t="s">
        <v>452</v>
      </c>
      <c r="D76" s="40"/>
      <c r="E76" s="40"/>
      <c r="F76" s="59" t="s">
        <v>1885</v>
      </c>
      <c r="G76" s="41"/>
      <c r="H76" s="41"/>
      <c r="I76" s="41"/>
    </row>
    <row r="77" spans="1:9" ht="12.75">
      <c r="A77" s="58" t="s">
        <v>437</v>
      </c>
      <c r="B77" s="39" t="s">
        <v>317</v>
      </c>
      <c r="C77" s="39" t="s">
        <v>453</v>
      </c>
      <c r="D77" s="40"/>
      <c r="E77" s="40"/>
      <c r="F77" s="59" t="s">
        <v>1885</v>
      </c>
      <c r="G77" s="41"/>
      <c r="H77" s="41"/>
      <c r="I77" s="41"/>
    </row>
    <row r="78" spans="1:9" ht="12.75">
      <c r="A78" s="58" t="s">
        <v>454</v>
      </c>
      <c r="B78" s="39" t="s">
        <v>317</v>
      </c>
      <c r="C78" s="39" t="s">
        <v>455</v>
      </c>
      <c r="D78" s="40"/>
      <c r="E78" s="40"/>
      <c r="F78" s="59" t="s">
        <v>1885</v>
      </c>
      <c r="G78" s="41"/>
      <c r="H78" s="41"/>
      <c r="I78" s="41"/>
    </row>
    <row r="79" spans="1:9" ht="12.75">
      <c r="A79" s="58" t="s">
        <v>456</v>
      </c>
      <c r="B79" s="39" t="s">
        <v>317</v>
      </c>
      <c r="C79" s="39" t="s">
        <v>457</v>
      </c>
      <c r="D79" s="40"/>
      <c r="E79" s="40"/>
      <c r="F79" s="59" t="s">
        <v>1885</v>
      </c>
      <c r="G79" s="41"/>
      <c r="H79" s="41"/>
      <c r="I79" s="41"/>
    </row>
    <row r="80" spans="1:9" ht="12.75">
      <c r="A80" s="58" t="s">
        <v>458</v>
      </c>
      <c r="B80" s="39" t="s">
        <v>317</v>
      </c>
      <c r="C80" s="39" t="s">
        <v>459</v>
      </c>
      <c r="D80" s="40"/>
      <c r="E80" s="40"/>
      <c r="F80" s="59" t="s">
        <v>1885</v>
      </c>
      <c r="G80" s="41"/>
      <c r="H80" s="41"/>
      <c r="I80" s="41"/>
    </row>
    <row r="81" spans="1:9" ht="12.75">
      <c r="A81" s="58" t="s">
        <v>460</v>
      </c>
      <c r="B81" s="39" t="s">
        <v>317</v>
      </c>
      <c r="C81" s="39" t="s">
        <v>461</v>
      </c>
      <c r="D81" s="40"/>
      <c r="E81" s="40"/>
      <c r="F81" s="59" t="s">
        <v>1885</v>
      </c>
      <c r="G81" s="41"/>
      <c r="H81" s="41"/>
      <c r="I81" s="41"/>
    </row>
    <row r="82" spans="1:9" ht="12.75">
      <c r="A82" s="58" t="s">
        <v>458</v>
      </c>
      <c r="B82" s="39" t="s">
        <v>317</v>
      </c>
      <c r="C82" s="39" t="s">
        <v>462</v>
      </c>
      <c r="D82" s="40"/>
      <c r="E82" s="40"/>
      <c r="F82" s="59" t="s">
        <v>1885</v>
      </c>
      <c r="G82" s="41"/>
      <c r="H82" s="41"/>
      <c r="I82" s="41"/>
    </row>
    <row r="83" spans="1:9" ht="25.5">
      <c r="A83" s="58" t="s">
        <v>463</v>
      </c>
      <c r="B83" s="39" t="s">
        <v>317</v>
      </c>
      <c r="C83" s="39" t="s">
        <v>464</v>
      </c>
      <c r="D83" s="40"/>
      <c r="E83" s="40"/>
      <c r="F83" s="59" t="s">
        <v>1885</v>
      </c>
      <c r="G83" s="41"/>
      <c r="H83" s="41"/>
      <c r="I83" s="41"/>
    </row>
    <row r="84" spans="1:9" ht="12.75">
      <c r="A84" s="58" t="s">
        <v>465</v>
      </c>
      <c r="B84" s="39" t="s">
        <v>317</v>
      </c>
      <c r="C84" s="39" t="s">
        <v>466</v>
      </c>
      <c r="D84" s="40"/>
      <c r="E84" s="40"/>
      <c r="F84" s="59" t="s">
        <v>1885</v>
      </c>
      <c r="G84" s="41"/>
      <c r="H84" s="41"/>
      <c r="I84" s="41"/>
    </row>
    <row r="85" spans="1:9" ht="12.75">
      <c r="A85" s="58" t="s">
        <v>467</v>
      </c>
      <c r="B85" s="39" t="s">
        <v>317</v>
      </c>
      <c r="C85" s="39" t="s">
        <v>468</v>
      </c>
      <c r="D85" s="40"/>
      <c r="E85" s="40"/>
      <c r="F85" s="59" t="s">
        <v>1885</v>
      </c>
      <c r="G85" s="41"/>
      <c r="H85" s="41"/>
      <c r="I85" s="41"/>
    </row>
    <row r="86" spans="1:9" ht="12.75">
      <c r="A86" s="58" t="s">
        <v>394</v>
      </c>
      <c r="B86" s="39" t="s">
        <v>317</v>
      </c>
      <c r="C86" s="39" t="s">
        <v>469</v>
      </c>
      <c r="D86" s="42">
        <f>SUM(R19930101:R19931351)</f>
        <v>0</v>
      </c>
      <c r="E86" s="42">
        <f>SUM(R19930102:R19931352)</f>
        <v>0</v>
      </c>
      <c r="F86" s="59" t="s">
        <v>1885</v>
      </c>
      <c r="G86" s="41"/>
      <c r="H86" s="41"/>
      <c r="I86" s="41"/>
    </row>
    <row r="87" spans="1:9" ht="12.75">
      <c r="A87" s="58" t="s">
        <v>470</v>
      </c>
      <c r="B87" s="39" t="s">
        <v>317</v>
      </c>
      <c r="C87" s="39" t="s">
        <v>471</v>
      </c>
      <c r="D87" s="40"/>
      <c r="E87" s="40"/>
      <c r="F87" s="59" t="s">
        <v>1885</v>
      </c>
      <c r="G87" s="41"/>
      <c r="H87" s="41"/>
      <c r="I87" s="41"/>
    </row>
    <row r="88" spans="1:9" ht="12.75">
      <c r="A88" s="58" t="s">
        <v>472</v>
      </c>
      <c r="B88" s="39" t="s">
        <v>317</v>
      </c>
      <c r="C88" s="39" t="s">
        <v>473</v>
      </c>
      <c r="D88" s="40"/>
      <c r="E88" s="40"/>
      <c r="F88" s="59" t="s">
        <v>1885</v>
      </c>
      <c r="G88" s="41"/>
      <c r="H88" s="41"/>
      <c r="I88" s="41"/>
    </row>
    <row r="89" spans="1:9" ht="12.75">
      <c r="A89" s="58" t="s">
        <v>474</v>
      </c>
      <c r="B89" s="39" t="s">
        <v>317</v>
      </c>
      <c r="C89" s="39" t="s">
        <v>475</v>
      </c>
      <c r="D89" s="40"/>
      <c r="E89" s="40"/>
      <c r="F89" s="59" t="s">
        <v>1885</v>
      </c>
      <c r="G89" s="41"/>
      <c r="H89" s="41"/>
      <c r="I89" s="41"/>
    </row>
    <row r="90" spans="1:9" ht="12.75">
      <c r="A90" s="58" t="s">
        <v>476</v>
      </c>
      <c r="B90" s="39" t="s">
        <v>317</v>
      </c>
      <c r="C90" s="39" t="s">
        <v>477</v>
      </c>
      <c r="D90" s="40"/>
      <c r="E90" s="40"/>
      <c r="F90" s="59" t="s">
        <v>1885</v>
      </c>
      <c r="G90" s="41"/>
      <c r="H90" s="41"/>
      <c r="I90" s="41"/>
    </row>
    <row r="91" spans="1:9" ht="12.75">
      <c r="A91" s="58" t="s">
        <v>478</v>
      </c>
      <c r="B91" s="39" t="s">
        <v>317</v>
      </c>
      <c r="C91" s="39" t="s">
        <v>479</v>
      </c>
      <c r="D91" s="40"/>
      <c r="E91" s="40"/>
      <c r="F91" s="59" t="s">
        <v>1885</v>
      </c>
      <c r="G91" s="41"/>
      <c r="H91" s="41"/>
      <c r="I91" s="41"/>
    </row>
    <row r="92" spans="1:9" ht="12.75">
      <c r="A92" s="58" t="s">
        <v>480</v>
      </c>
      <c r="B92" s="39" t="s">
        <v>317</v>
      </c>
      <c r="C92" s="39" t="s">
        <v>481</v>
      </c>
      <c r="D92" s="40"/>
      <c r="E92" s="40"/>
      <c r="F92" s="59" t="s">
        <v>1885</v>
      </c>
      <c r="G92" s="41"/>
      <c r="H92" s="41"/>
      <c r="I92" s="41"/>
    </row>
    <row r="93" spans="1:9" ht="12.75">
      <c r="A93" s="58" t="s">
        <v>482</v>
      </c>
      <c r="B93" s="39" t="s">
        <v>317</v>
      </c>
      <c r="C93" s="39" t="s">
        <v>483</v>
      </c>
      <c r="D93" s="40"/>
      <c r="E93" s="40"/>
      <c r="F93" s="59" t="s">
        <v>1885</v>
      </c>
      <c r="G93" s="41"/>
      <c r="H93" s="41"/>
      <c r="I93" s="41"/>
    </row>
    <row r="94" spans="1:9" ht="12.75">
      <c r="A94" s="58" t="s">
        <v>484</v>
      </c>
      <c r="B94" s="39" t="s">
        <v>317</v>
      </c>
      <c r="C94" s="39" t="s">
        <v>485</v>
      </c>
      <c r="D94" s="40"/>
      <c r="E94" s="40"/>
      <c r="F94" s="59" t="s">
        <v>1885</v>
      </c>
      <c r="G94" s="41"/>
      <c r="H94" s="41"/>
      <c r="I94" s="41"/>
    </row>
    <row r="95" spans="1:9" ht="12.75">
      <c r="A95" s="58" t="s">
        <v>486</v>
      </c>
      <c r="B95" s="39" t="s">
        <v>317</v>
      </c>
      <c r="C95" s="39" t="s">
        <v>487</v>
      </c>
      <c r="D95" s="40"/>
      <c r="E95" s="40"/>
      <c r="F95" s="59" t="s">
        <v>1885</v>
      </c>
      <c r="G95" s="41"/>
      <c r="H95" s="41"/>
      <c r="I95" s="41"/>
    </row>
    <row r="96" spans="1:9" ht="12.75">
      <c r="A96" s="58" t="s">
        <v>488</v>
      </c>
      <c r="B96" s="39" t="s">
        <v>317</v>
      </c>
      <c r="C96" s="39" t="s">
        <v>489</v>
      </c>
      <c r="D96" s="40"/>
      <c r="E96" s="40"/>
      <c r="F96" s="59" t="s">
        <v>1885</v>
      </c>
      <c r="G96" s="41"/>
      <c r="H96" s="41"/>
      <c r="I96" s="41"/>
    </row>
    <row r="97" spans="1:9" ht="12.75">
      <c r="A97" s="58" t="s">
        <v>490</v>
      </c>
      <c r="B97" s="39" t="s">
        <v>317</v>
      </c>
      <c r="C97" s="39" t="s">
        <v>491</v>
      </c>
      <c r="D97" s="40"/>
      <c r="E97" s="40"/>
      <c r="F97" s="59" t="s">
        <v>1885</v>
      </c>
      <c r="G97" s="41"/>
      <c r="H97" s="41"/>
      <c r="I97" s="41"/>
    </row>
    <row r="98" spans="1:9" ht="12.75">
      <c r="A98" s="58" t="s">
        <v>492</v>
      </c>
      <c r="B98" s="39" t="s">
        <v>317</v>
      </c>
      <c r="C98" s="39" t="s">
        <v>493</v>
      </c>
      <c r="D98" s="40"/>
      <c r="E98" s="40"/>
      <c r="F98" s="59" t="s">
        <v>1885</v>
      </c>
      <c r="G98" s="41"/>
      <c r="H98" s="41"/>
      <c r="I98" s="41"/>
    </row>
    <row r="99" spans="1:9" ht="12.75">
      <c r="A99" s="58" t="s">
        <v>494</v>
      </c>
      <c r="B99" s="39" t="s">
        <v>317</v>
      </c>
      <c r="C99" s="39" t="s">
        <v>495</v>
      </c>
      <c r="D99" s="40"/>
      <c r="E99" s="40"/>
      <c r="F99" s="59" t="s">
        <v>1885</v>
      </c>
      <c r="G99" s="41"/>
      <c r="H99" s="41"/>
      <c r="I99" s="41"/>
    </row>
    <row r="100" spans="1:9" ht="12.75">
      <c r="A100" s="58" t="s">
        <v>496</v>
      </c>
      <c r="B100" s="39" t="s">
        <v>317</v>
      </c>
      <c r="C100" s="39" t="s">
        <v>497</v>
      </c>
      <c r="D100" s="40"/>
      <c r="E100" s="40"/>
      <c r="F100" s="59" t="s">
        <v>1885</v>
      </c>
      <c r="G100" s="41"/>
      <c r="H100" s="41"/>
      <c r="I100" s="41"/>
    </row>
    <row r="101" spans="1:9" ht="12.75">
      <c r="A101" s="58" t="s">
        <v>494</v>
      </c>
      <c r="B101" s="39" t="s">
        <v>317</v>
      </c>
      <c r="C101" s="39" t="s">
        <v>498</v>
      </c>
      <c r="D101" s="40"/>
      <c r="E101" s="40"/>
      <c r="F101" s="59" t="s">
        <v>1885</v>
      </c>
      <c r="G101" s="41"/>
      <c r="H101" s="41"/>
      <c r="I101" s="41"/>
    </row>
    <row r="102" spans="1:9" ht="12.75">
      <c r="A102" s="58" t="s">
        <v>499</v>
      </c>
      <c r="B102" s="39" t="s">
        <v>317</v>
      </c>
      <c r="C102" s="39" t="s">
        <v>500</v>
      </c>
      <c r="D102" s="40"/>
      <c r="E102" s="40"/>
      <c r="F102" s="59" t="s">
        <v>1885</v>
      </c>
      <c r="G102" s="41"/>
      <c r="H102" s="41"/>
      <c r="I102" s="41"/>
    </row>
    <row r="103" spans="1:9" ht="12.75">
      <c r="A103" s="58" t="s">
        <v>501</v>
      </c>
      <c r="B103" s="39" t="s">
        <v>317</v>
      </c>
      <c r="C103" s="39" t="s">
        <v>502</v>
      </c>
      <c r="D103" s="40"/>
      <c r="E103" s="40"/>
      <c r="F103" s="59" t="s">
        <v>1885</v>
      </c>
      <c r="G103" s="41"/>
      <c r="H103" s="41"/>
      <c r="I103" s="41"/>
    </row>
    <row r="104" spans="1:9" ht="12.75">
      <c r="A104" s="58" t="s">
        <v>503</v>
      </c>
      <c r="B104" s="39" t="s">
        <v>317</v>
      </c>
      <c r="C104" s="39" t="s">
        <v>504</v>
      </c>
      <c r="D104" s="40"/>
      <c r="E104" s="40"/>
      <c r="F104" s="59" t="s">
        <v>1885</v>
      </c>
      <c r="G104" s="41"/>
      <c r="H104" s="41"/>
      <c r="I104" s="41"/>
    </row>
    <row r="105" spans="1:9" ht="12.75">
      <c r="A105" s="58" t="s">
        <v>505</v>
      </c>
      <c r="B105" s="39" t="s">
        <v>317</v>
      </c>
      <c r="C105" s="39" t="s">
        <v>506</v>
      </c>
      <c r="D105" s="40"/>
      <c r="E105" s="40"/>
      <c r="F105" s="59" t="s">
        <v>1885</v>
      </c>
      <c r="G105" s="41"/>
      <c r="H105" s="41"/>
      <c r="I105" s="41"/>
    </row>
    <row r="106" spans="1:9" ht="12.75">
      <c r="A106" s="58" t="s">
        <v>507</v>
      </c>
      <c r="B106" s="39" t="s">
        <v>317</v>
      </c>
      <c r="C106" s="39" t="s">
        <v>508</v>
      </c>
      <c r="D106" s="40"/>
      <c r="E106" s="40"/>
      <c r="F106" s="59" t="s">
        <v>1885</v>
      </c>
      <c r="G106" s="41"/>
      <c r="H106" s="41"/>
      <c r="I106" s="41"/>
    </row>
    <row r="107" spans="1:9" ht="12.75">
      <c r="A107" s="58" t="s">
        <v>394</v>
      </c>
      <c r="B107" s="39" t="s">
        <v>317</v>
      </c>
      <c r="C107" s="39" t="s">
        <v>509</v>
      </c>
      <c r="D107" s="42">
        <f>SUM(R19932001:R19940621)</f>
        <v>0</v>
      </c>
      <c r="E107" s="42">
        <f>SUM(R19932002:R19940622)</f>
        <v>0</v>
      </c>
      <c r="F107" s="59" t="s">
        <v>1885</v>
      </c>
      <c r="G107" s="41"/>
      <c r="H107" s="41"/>
      <c r="I107" s="41"/>
    </row>
    <row r="108" spans="1:9" ht="12.75">
      <c r="A108" s="58" t="s">
        <v>510</v>
      </c>
      <c r="B108" s="39" t="s">
        <v>317</v>
      </c>
      <c r="C108" s="39" t="s">
        <v>511</v>
      </c>
      <c r="D108" s="40"/>
      <c r="E108" s="40"/>
      <c r="F108" s="59" t="s">
        <v>1885</v>
      </c>
      <c r="G108" s="41"/>
      <c r="H108" s="41"/>
      <c r="I108" s="41"/>
    </row>
    <row r="109" spans="1:9" ht="12.75">
      <c r="A109" s="58" t="s">
        <v>512</v>
      </c>
      <c r="B109" s="39" t="s">
        <v>317</v>
      </c>
      <c r="C109" s="39" t="s">
        <v>513</v>
      </c>
      <c r="D109" s="40"/>
      <c r="E109" s="40"/>
      <c r="F109" s="59" t="s">
        <v>1885</v>
      </c>
      <c r="G109" s="41"/>
      <c r="H109" s="41"/>
      <c r="I109" s="41"/>
    </row>
    <row r="110" spans="1:9" ht="12.75">
      <c r="A110" s="58" t="s">
        <v>514</v>
      </c>
      <c r="B110" s="39" t="s">
        <v>317</v>
      </c>
      <c r="C110" s="39" t="s">
        <v>515</v>
      </c>
      <c r="D110" s="40"/>
      <c r="E110" s="40"/>
      <c r="F110" s="59" t="s">
        <v>1885</v>
      </c>
      <c r="G110" s="41"/>
      <c r="H110" s="41"/>
      <c r="I110" s="41"/>
    </row>
    <row r="111" spans="1:9" ht="12.75">
      <c r="A111" s="58" t="s">
        <v>516</v>
      </c>
      <c r="B111" s="39" t="s">
        <v>317</v>
      </c>
      <c r="C111" s="39" t="s">
        <v>517</v>
      </c>
      <c r="D111" s="40"/>
      <c r="E111" s="40"/>
      <c r="F111" s="59" t="s">
        <v>1885</v>
      </c>
      <c r="G111" s="41"/>
      <c r="H111" s="41"/>
      <c r="I111" s="41"/>
    </row>
    <row r="112" spans="1:9" ht="12.75">
      <c r="A112" s="58" t="s">
        <v>518</v>
      </c>
      <c r="B112" s="39" t="s">
        <v>317</v>
      </c>
      <c r="C112" s="39" t="s">
        <v>519</v>
      </c>
      <c r="D112" s="40"/>
      <c r="E112" s="40"/>
      <c r="F112" s="59" t="s">
        <v>1885</v>
      </c>
      <c r="G112" s="41"/>
      <c r="H112" s="41"/>
      <c r="I112" s="41"/>
    </row>
    <row r="113" spans="1:9" ht="12.75">
      <c r="A113" s="58" t="s">
        <v>520</v>
      </c>
      <c r="B113" s="39" t="s">
        <v>317</v>
      </c>
      <c r="C113" s="39" t="s">
        <v>521</v>
      </c>
      <c r="D113" s="59" t="s">
        <v>1885</v>
      </c>
      <c r="E113" s="59" t="s">
        <v>1885</v>
      </c>
      <c r="F113" s="59" t="s">
        <v>1885</v>
      </c>
      <c r="G113" s="41"/>
      <c r="H113" s="41"/>
      <c r="I113" s="41"/>
    </row>
    <row r="114" spans="1:9" ht="12.75">
      <c r="A114" s="58" t="s">
        <v>522</v>
      </c>
      <c r="B114" s="39" t="s">
        <v>317</v>
      </c>
      <c r="C114" s="39" t="s">
        <v>523</v>
      </c>
      <c r="D114" s="40"/>
      <c r="E114" s="40"/>
      <c r="F114" s="59" t="s">
        <v>1885</v>
      </c>
      <c r="G114" s="41"/>
      <c r="H114" s="41"/>
      <c r="I114" s="41"/>
    </row>
    <row r="115" spans="1:9" ht="12.75">
      <c r="A115" s="58" t="s">
        <v>524</v>
      </c>
      <c r="B115" s="39" t="s">
        <v>317</v>
      </c>
      <c r="C115" s="39" t="s">
        <v>525</v>
      </c>
      <c r="D115" s="40"/>
      <c r="E115" s="40"/>
      <c r="F115" s="59" t="s">
        <v>1885</v>
      </c>
      <c r="G115" s="41"/>
      <c r="H115" s="41"/>
      <c r="I115" s="41"/>
    </row>
    <row r="116" spans="1:9" ht="12.75">
      <c r="A116" s="58" t="s">
        <v>526</v>
      </c>
      <c r="B116" s="39" t="s">
        <v>317</v>
      </c>
      <c r="C116" s="39" t="s">
        <v>527</v>
      </c>
      <c r="D116" s="40"/>
      <c r="E116" s="40"/>
      <c r="F116" s="59" t="s">
        <v>1885</v>
      </c>
      <c r="G116" s="41"/>
      <c r="H116" s="41"/>
      <c r="I116" s="41"/>
    </row>
    <row r="117" spans="1:9" ht="12.75">
      <c r="A117" s="58" t="s">
        <v>528</v>
      </c>
      <c r="B117" s="39" t="s">
        <v>317</v>
      </c>
      <c r="C117" s="39" t="s">
        <v>529</v>
      </c>
      <c r="D117" s="40"/>
      <c r="E117" s="40"/>
      <c r="F117" s="59" t="s">
        <v>1885</v>
      </c>
      <c r="G117" s="41"/>
      <c r="H117" s="41"/>
      <c r="I117" s="41"/>
    </row>
    <row r="118" spans="1:9" ht="12.75">
      <c r="A118" s="58" t="s">
        <v>530</v>
      </c>
      <c r="B118" s="39" t="s">
        <v>317</v>
      </c>
      <c r="C118" s="39" t="s">
        <v>531</v>
      </c>
      <c r="D118" s="40"/>
      <c r="E118" s="40"/>
      <c r="F118" s="59" t="s">
        <v>1885</v>
      </c>
      <c r="G118" s="41"/>
      <c r="H118" s="41"/>
      <c r="I118" s="41"/>
    </row>
    <row r="119" spans="1:9" ht="12.75">
      <c r="A119" s="58" t="s">
        <v>532</v>
      </c>
      <c r="B119" s="39" t="s">
        <v>317</v>
      </c>
      <c r="C119" s="39" t="s">
        <v>533</v>
      </c>
      <c r="D119" s="40"/>
      <c r="E119" s="40"/>
      <c r="F119" s="59" t="s">
        <v>1885</v>
      </c>
      <c r="G119" s="41"/>
      <c r="H119" s="41"/>
      <c r="I119" s="41"/>
    </row>
    <row r="120" spans="1:9" ht="12.75">
      <c r="A120" s="58" t="s">
        <v>512</v>
      </c>
      <c r="B120" s="39" t="s">
        <v>317</v>
      </c>
      <c r="C120" s="39" t="s">
        <v>534</v>
      </c>
      <c r="D120" s="40"/>
      <c r="E120" s="40"/>
      <c r="F120" s="59" t="s">
        <v>1885</v>
      </c>
      <c r="G120" s="41"/>
      <c r="H120" s="41"/>
      <c r="I120" s="41"/>
    </row>
    <row r="121" spans="1:9" ht="12.75">
      <c r="A121" s="58" t="s">
        <v>514</v>
      </c>
      <c r="B121" s="39" t="s">
        <v>317</v>
      </c>
      <c r="C121" s="39" t="s">
        <v>535</v>
      </c>
      <c r="D121" s="40"/>
      <c r="E121" s="40"/>
      <c r="F121" s="59" t="s">
        <v>1885</v>
      </c>
      <c r="G121" s="41"/>
      <c r="H121" s="41"/>
      <c r="I121" s="41"/>
    </row>
    <row r="122" spans="1:9" ht="12.75">
      <c r="A122" s="58" t="s">
        <v>516</v>
      </c>
      <c r="B122" s="39" t="s">
        <v>317</v>
      </c>
      <c r="C122" s="39" t="s">
        <v>536</v>
      </c>
      <c r="D122" s="40"/>
      <c r="E122" s="40"/>
      <c r="F122" s="59" t="s">
        <v>1885</v>
      </c>
      <c r="G122" s="41"/>
      <c r="H122" s="41"/>
      <c r="I122" s="41"/>
    </row>
    <row r="123" spans="1:9" ht="12.75">
      <c r="A123" s="58" t="s">
        <v>518</v>
      </c>
      <c r="B123" s="39" t="s">
        <v>317</v>
      </c>
      <c r="C123" s="39" t="s">
        <v>537</v>
      </c>
      <c r="D123" s="40"/>
      <c r="E123" s="40"/>
      <c r="F123" s="59" t="s">
        <v>1885</v>
      </c>
      <c r="G123" s="41"/>
      <c r="H123" s="41"/>
      <c r="I123" s="41"/>
    </row>
    <row r="124" spans="1:9" ht="12.75">
      <c r="A124" s="58" t="s">
        <v>538</v>
      </c>
      <c r="B124" s="39" t="s">
        <v>317</v>
      </c>
      <c r="C124" s="39" t="s">
        <v>539</v>
      </c>
      <c r="D124" s="40"/>
      <c r="E124" s="40"/>
      <c r="F124" s="59" t="s">
        <v>1885</v>
      </c>
      <c r="G124" s="41"/>
      <c r="H124" s="41"/>
      <c r="I124" s="41"/>
    </row>
    <row r="125" spans="1:9" ht="12.75">
      <c r="A125" s="58" t="s">
        <v>394</v>
      </c>
      <c r="B125" s="39" t="s">
        <v>317</v>
      </c>
      <c r="C125" s="39" t="s">
        <v>540</v>
      </c>
      <c r="D125" s="42">
        <f>SUM(R19945001:R19946751)</f>
        <v>0</v>
      </c>
      <c r="E125" s="42">
        <f>SUM(R19945002:R19946752)</f>
        <v>0</v>
      </c>
      <c r="F125" s="59" t="s">
        <v>1885</v>
      </c>
      <c r="G125" s="41"/>
      <c r="H125" s="41"/>
      <c r="I125" s="41"/>
    </row>
    <row r="126" spans="1:9" ht="12.75">
      <c r="A126" s="58" t="s">
        <v>541</v>
      </c>
      <c r="B126" s="39" t="s">
        <v>317</v>
      </c>
      <c r="C126" s="39" t="s">
        <v>542</v>
      </c>
      <c r="D126" s="40"/>
      <c r="E126" s="40"/>
      <c r="F126" s="59" t="s">
        <v>1885</v>
      </c>
      <c r="G126" s="41"/>
      <c r="H126" s="41"/>
      <c r="I126" s="41"/>
    </row>
    <row r="127" spans="1:9" ht="12.75">
      <c r="A127" s="58" t="s">
        <v>543</v>
      </c>
      <c r="B127" s="39" t="s">
        <v>317</v>
      </c>
      <c r="C127" s="39" t="s">
        <v>544</v>
      </c>
      <c r="D127" s="40"/>
      <c r="E127" s="40"/>
      <c r="F127" s="59" t="s">
        <v>1885</v>
      </c>
      <c r="G127" s="41"/>
      <c r="H127" s="41"/>
      <c r="I127" s="41"/>
    </row>
    <row r="128" spans="1:9" ht="12.75">
      <c r="A128" s="58" t="s">
        <v>545</v>
      </c>
      <c r="B128" s="39" t="s">
        <v>317</v>
      </c>
      <c r="C128" s="39" t="s">
        <v>546</v>
      </c>
      <c r="D128" s="40"/>
      <c r="E128" s="40"/>
      <c r="F128" s="59" t="s">
        <v>1885</v>
      </c>
      <c r="G128" s="41"/>
      <c r="H128" s="41"/>
      <c r="I128" s="41"/>
    </row>
    <row r="129" spans="1:9" ht="12.75">
      <c r="A129" s="58" t="s">
        <v>547</v>
      </c>
      <c r="B129" s="39" t="s">
        <v>317</v>
      </c>
      <c r="C129" s="39" t="s">
        <v>548</v>
      </c>
      <c r="D129" s="40"/>
      <c r="E129" s="40"/>
      <c r="F129" s="59" t="s">
        <v>1885</v>
      </c>
      <c r="G129" s="41"/>
      <c r="H129" s="41"/>
      <c r="I129" s="41"/>
    </row>
    <row r="130" spans="1:9" ht="25.5">
      <c r="A130" s="58" t="s">
        <v>549</v>
      </c>
      <c r="B130" s="39" t="s">
        <v>317</v>
      </c>
      <c r="C130" s="39" t="s">
        <v>550</v>
      </c>
      <c r="D130" s="40"/>
      <c r="E130" s="40"/>
      <c r="F130" s="59" t="s">
        <v>1885</v>
      </c>
      <c r="G130" s="41"/>
      <c r="H130" s="41"/>
      <c r="I130" s="41"/>
    </row>
    <row r="131" spans="1:9" ht="12.75">
      <c r="A131" s="58" t="s">
        <v>551</v>
      </c>
      <c r="B131" s="39" t="s">
        <v>317</v>
      </c>
      <c r="C131" s="39" t="s">
        <v>552</v>
      </c>
      <c r="D131" s="40"/>
      <c r="E131" s="40"/>
      <c r="F131" s="59" t="s">
        <v>1885</v>
      </c>
      <c r="G131" s="41"/>
      <c r="H131" s="41"/>
      <c r="I131" s="41"/>
    </row>
    <row r="132" spans="1:9" ht="12.75">
      <c r="A132" s="58" t="s">
        <v>553</v>
      </c>
      <c r="B132" s="39" t="s">
        <v>317</v>
      </c>
      <c r="C132" s="39" t="s">
        <v>554</v>
      </c>
      <c r="D132" s="40"/>
      <c r="E132" s="40"/>
      <c r="F132" s="59" t="s">
        <v>1885</v>
      </c>
      <c r="G132" s="41"/>
      <c r="H132" s="41"/>
      <c r="I132" s="41"/>
    </row>
    <row r="133" spans="1:9" ht="12.75">
      <c r="A133" s="58" t="s">
        <v>555</v>
      </c>
      <c r="B133" s="39" t="s">
        <v>317</v>
      </c>
      <c r="C133" s="39" t="s">
        <v>556</v>
      </c>
      <c r="D133" s="40"/>
      <c r="E133" s="40"/>
      <c r="F133" s="59" t="s">
        <v>1885</v>
      </c>
      <c r="G133" s="41"/>
      <c r="H133" s="41"/>
      <c r="I133" s="41"/>
    </row>
    <row r="134" spans="1:9" ht="25.5">
      <c r="A134" s="58" t="s">
        <v>557</v>
      </c>
      <c r="B134" s="39" t="s">
        <v>317</v>
      </c>
      <c r="C134" s="39" t="s">
        <v>558</v>
      </c>
      <c r="D134" s="40"/>
      <c r="E134" s="40"/>
      <c r="F134" s="59" t="s">
        <v>1885</v>
      </c>
      <c r="G134" s="41"/>
      <c r="H134" s="41"/>
      <c r="I134" s="41"/>
    </row>
    <row r="135" spans="1:9" ht="25.5">
      <c r="A135" s="58" t="s">
        <v>559</v>
      </c>
      <c r="B135" s="39" t="s">
        <v>317</v>
      </c>
      <c r="C135" s="39" t="s">
        <v>560</v>
      </c>
      <c r="D135" s="40"/>
      <c r="E135" s="40"/>
      <c r="F135" s="59" t="s">
        <v>1885</v>
      </c>
      <c r="G135" s="41"/>
      <c r="H135" s="41"/>
      <c r="I135" s="41"/>
    </row>
    <row r="136" spans="1:9" ht="12.75">
      <c r="A136" s="58" t="s">
        <v>561</v>
      </c>
      <c r="B136" s="39" t="s">
        <v>317</v>
      </c>
      <c r="C136" s="39" t="s">
        <v>562</v>
      </c>
      <c r="D136" s="40"/>
      <c r="E136" s="40"/>
      <c r="F136" s="59" t="s">
        <v>1885</v>
      </c>
      <c r="G136" s="41"/>
      <c r="H136" s="41"/>
      <c r="I136" s="41"/>
    </row>
    <row r="137" spans="1:9" ht="12.75">
      <c r="A137" s="58" t="s">
        <v>563</v>
      </c>
      <c r="B137" s="39" t="s">
        <v>317</v>
      </c>
      <c r="C137" s="39" t="s">
        <v>564</v>
      </c>
      <c r="D137" s="40"/>
      <c r="E137" s="40"/>
      <c r="F137" s="59" t="s">
        <v>1885</v>
      </c>
      <c r="G137" s="41"/>
      <c r="H137" s="41"/>
      <c r="I137" s="41"/>
    </row>
    <row r="138" spans="1:9" ht="12.75">
      <c r="A138" s="58" t="s">
        <v>565</v>
      </c>
      <c r="B138" s="39" t="s">
        <v>317</v>
      </c>
      <c r="C138" s="39" t="s">
        <v>566</v>
      </c>
      <c r="D138" s="40"/>
      <c r="E138" s="40"/>
      <c r="F138" s="59" t="s">
        <v>1885</v>
      </c>
      <c r="G138" s="41"/>
      <c r="H138" s="41"/>
      <c r="I138" s="41"/>
    </row>
    <row r="139" spans="1:9" ht="12.75">
      <c r="A139" s="58" t="s">
        <v>567</v>
      </c>
      <c r="B139" s="39" t="s">
        <v>317</v>
      </c>
      <c r="C139" s="39" t="s">
        <v>568</v>
      </c>
      <c r="D139" s="40"/>
      <c r="E139" s="40"/>
      <c r="F139" s="59" t="s">
        <v>1885</v>
      </c>
      <c r="G139" s="41"/>
      <c r="H139" s="41"/>
      <c r="I139" s="41"/>
    </row>
    <row r="140" spans="1:9" ht="12.75">
      <c r="A140" s="58" t="s">
        <v>569</v>
      </c>
      <c r="B140" s="39" t="s">
        <v>317</v>
      </c>
      <c r="C140" s="39" t="s">
        <v>570</v>
      </c>
      <c r="D140" s="40"/>
      <c r="E140" s="40"/>
      <c r="F140" s="59" t="s">
        <v>1885</v>
      </c>
      <c r="G140" s="41"/>
      <c r="H140" s="41"/>
      <c r="I140" s="41"/>
    </row>
    <row r="141" spans="1:9" ht="12.75">
      <c r="A141" s="58" t="s">
        <v>571</v>
      </c>
      <c r="B141" s="39" t="s">
        <v>317</v>
      </c>
      <c r="C141" s="39" t="s">
        <v>572</v>
      </c>
      <c r="D141" s="40"/>
      <c r="E141" s="40"/>
      <c r="F141" s="59" t="s">
        <v>1885</v>
      </c>
      <c r="G141" s="41"/>
      <c r="H141" s="41"/>
      <c r="I141" s="41"/>
    </row>
    <row r="142" spans="1:9" ht="12.75">
      <c r="A142" s="58" t="s">
        <v>573</v>
      </c>
      <c r="B142" s="39" t="s">
        <v>317</v>
      </c>
      <c r="C142" s="39" t="s">
        <v>574</v>
      </c>
      <c r="D142" s="40"/>
      <c r="E142" s="40"/>
      <c r="F142" s="59" t="s">
        <v>1885</v>
      </c>
      <c r="G142" s="41"/>
      <c r="H142" s="41"/>
      <c r="I142" s="41"/>
    </row>
    <row r="143" spans="1:9" ht="12.75">
      <c r="A143" s="58" t="s">
        <v>575</v>
      </c>
      <c r="B143" s="39" t="s">
        <v>317</v>
      </c>
      <c r="C143" s="39" t="s">
        <v>576</v>
      </c>
      <c r="D143" s="40"/>
      <c r="E143" s="40"/>
      <c r="F143" s="59" t="s">
        <v>1885</v>
      </c>
      <c r="G143" s="41"/>
      <c r="H143" s="41"/>
      <c r="I143" s="41"/>
    </row>
    <row r="144" spans="1:9" ht="12.75">
      <c r="A144" s="58" t="s">
        <v>577</v>
      </c>
      <c r="B144" s="39" t="s">
        <v>317</v>
      </c>
      <c r="C144" s="39" t="s">
        <v>578</v>
      </c>
      <c r="D144" s="40"/>
      <c r="E144" s="40"/>
      <c r="F144" s="59" t="s">
        <v>1885</v>
      </c>
      <c r="G144" s="41"/>
      <c r="H144" s="41"/>
      <c r="I144" s="41"/>
    </row>
    <row r="145" spans="1:9" ht="12.75">
      <c r="A145" s="58" t="s">
        <v>579</v>
      </c>
      <c r="B145" s="39" t="s">
        <v>317</v>
      </c>
      <c r="C145" s="39" t="s">
        <v>580</v>
      </c>
      <c r="D145" s="40"/>
      <c r="E145" s="40"/>
      <c r="F145" s="59" t="s">
        <v>1885</v>
      </c>
      <c r="G145" s="41"/>
      <c r="H145" s="41"/>
      <c r="I145" s="41"/>
    </row>
    <row r="146" spans="1:9" ht="25.5">
      <c r="A146" s="58" t="s">
        <v>581</v>
      </c>
      <c r="B146" s="39" t="s">
        <v>317</v>
      </c>
      <c r="C146" s="39" t="s">
        <v>582</v>
      </c>
      <c r="D146" s="40"/>
      <c r="E146" s="40"/>
      <c r="F146" s="59" t="s">
        <v>1885</v>
      </c>
      <c r="G146" s="41"/>
      <c r="H146" s="41"/>
      <c r="I146" s="41"/>
    </row>
    <row r="147" spans="1:9" ht="12.75">
      <c r="A147" s="58" t="s">
        <v>583</v>
      </c>
      <c r="B147" s="39" t="s">
        <v>317</v>
      </c>
      <c r="C147" s="39" t="s">
        <v>584</v>
      </c>
      <c r="D147" s="40"/>
      <c r="E147" s="40"/>
      <c r="F147" s="59" t="s">
        <v>1885</v>
      </c>
      <c r="G147" s="41"/>
      <c r="H147" s="41"/>
      <c r="I147" s="41"/>
    </row>
    <row r="148" spans="1:9" ht="12.75">
      <c r="A148" s="58" t="s">
        <v>585</v>
      </c>
      <c r="B148" s="39" t="s">
        <v>317</v>
      </c>
      <c r="C148" s="39" t="s">
        <v>586</v>
      </c>
      <c r="D148" s="40"/>
      <c r="E148" s="40"/>
      <c r="F148" s="59" t="s">
        <v>1885</v>
      </c>
      <c r="G148" s="41"/>
      <c r="H148" s="41"/>
      <c r="I148" s="41"/>
    </row>
    <row r="149" spans="1:9" ht="12.75">
      <c r="A149" s="58" t="s">
        <v>587</v>
      </c>
      <c r="B149" s="39" t="s">
        <v>317</v>
      </c>
      <c r="C149" s="39" t="s">
        <v>588</v>
      </c>
      <c r="D149" s="40"/>
      <c r="E149" s="40"/>
      <c r="F149" s="59" t="s">
        <v>1885</v>
      </c>
      <c r="G149" s="41"/>
      <c r="H149" s="41"/>
      <c r="I149" s="41"/>
    </row>
    <row r="150" spans="1:9" ht="12.75">
      <c r="A150" s="58" t="s">
        <v>589</v>
      </c>
      <c r="B150" s="39" t="s">
        <v>317</v>
      </c>
      <c r="C150" s="39" t="s">
        <v>590</v>
      </c>
      <c r="D150" s="40"/>
      <c r="E150" s="40"/>
      <c r="F150" s="59" t="s">
        <v>1885</v>
      </c>
      <c r="G150" s="41"/>
      <c r="H150" s="41"/>
      <c r="I150" s="41"/>
    </row>
    <row r="151" spans="1:9" ht="12.75">
      <c r="A151" s="58" t="s">
        <v>591</v>
      </c>
      <c r="B151" s="39" t="s">
        <v>317</v>
      </c>
      <c r="C151" s="39" t="s">
        <v>592</v>
      </c>
      <c r="D151" s="40"/>
      <c r="E151" s="40"/>
      <c r="F151" s="59" t="s">
        <v>1885</v>
      </c>
      <c r="G151" s="41"/>
      <c r="H151" s="41"/>
      <c r="I151" s="41"/>
    </row>
    <row r="152" spans="1:9" ht="12.75">
      <c r="A152" s="58" t="s">
        <v>593</v>
      </c>
      <c r="B152" s="39" t="s">
        <v>317</v>
      </c>
      <c r="C152" s="39" t="s">
        <v>594</v>
      </c>
      <c r="D152" s="40"/>
      <c r="E152" s="40"/>
      <c r="F152" s="59" t="s">
        <v>1885</v>
      </c>
      <c r="G152" s="41"/>
      <c r="H152" s="41"/>
      <c r="I152" s="41"/>
    </row>
    <row r="153" spans="1:9" ht="12.75">
      <c r="A153" s="58" t="s">
        <v>595</v>
      </c>
      <c r="B153" s="39" t="s">
        <v>317</v>
      </c>
      <c r="C153" s="39" t="s">
        <v>596</v>
      </c>
      <c r="D153" s="40"/>
      <c r="E153" s="40"/>
      <c r="F153" s="59" t="s">
        <v>1885</v>
      </c>
      <c r="G153" s="41"/>
      <c r="H153" s="41"/>
      <c r="I153" s="41"/>
    </row>
    <row r="154" spans="1:9" ht="12.75">
      <c r="A154" s="58" t="s">
        <v>597</v>
      </c>
      <c r="B154" s="39" t="s">
        <v>317</v>
      </c>
      <c r="C154" s="39" t="s">
        <v>598</v>
      </c>
      <c r="D154" s="40"/>
      <c r="E154" s="40"/>
      <c r="F154" s="59" t="s">
        <v>1885</v>
      </c>
      <c r="G154" s="41"/>
      <c r="H154" s="41"/>
      <c r="I154" s="41"/>
    </row>
    <row r="155" spans="1:9" ht="12.75">
      <c r="A155" s="58" t="s">
        <v>599</v>
      </c>
      <c r="B155" s="39" t="s">
        <v>317</v>
      </c>
      <c r="C155" s="39" t="s">
        <v>600</v>
      </c>
      <c r="D155" s="40"/>
      <c r="E155" s="40"/>
      <c r="F155" s="59" t="s">
        <v>1885</v>
      </c>
      <c r="G155" s="41"/>
      <c r="H155" s="41"/>
      <c r="I155" s="41"/>
    </row>
    <row r="156" spans="1:9" ht="12.75">
      <c r="A156" s="58" t="s">
        <v>601</v>
      </c>
      <c r="B156" s="39" t="s">
        <v>317</v>
      </c>
      <c r="C156" s="39" t="s">
        <v>602</v>
      </c>
      <c r="D156" s="40"/>
      <c r="E156" s="40"/>
      <c r="F156" s="59" t="s">
        <v>1885</v>
      </c>
      <c r="G156" s="41"/>
      <c r="H156" s="41"/>
      <c r="I156" s="41"/>
    </row>
    <row r="157" spans="1:9" ht="12.75">
      <c r="A157" s="58" t="s">
        <v>603</v>
      </c>
      <c r="B157" s="39" t="s">
        <v>317</v>
      </c>
      <c r="C157" s="39" t="s">
        <v>604</v>
      </c>
      <c r="D157" s="40"/>
      <c r="E157" s="40"/>
      <c r="F157" s="59" t="s">
        <v>1885</v>
      </c>
      <c r="G157" s="41"/>
      <c r="H157" s="41"/>
      <c r="I157" s="41"/>
    </row>
    <row r="158" spans="1:9" ht="25.5">
      <c r="A158" s="58" t="s">
        <v>605</v>
      </c>
      <c r="B158" s="39" t="s">
        <v>317</v>
      </c>
      <c r="C158" s="39" t="s">
        <v>606</v>
      </c>
      <c r="D158" s="40"/>
      <c r="E158" s="40"/>
      <c r="F158" s="59" t="s">
        <v>1885</v>
      </c>
      <c r="G158" s="41"/>
      <c r="H158" s="41"/>
      <c r="I158" s="41"/>
    </row>
    <row r="159" spans="1:9" ht="12.75">
      <c r="A159" s="58" t="s">
        <v>607</v>
      </c>
      <c r="B159" s="39" t="s">
        <v>317</v>
      </c>
      <c r="C159" s="39" t="s">
        <v>608</v>
      </c>
      <c r="D159" s="40"/>
      <c r="E159" s="40"/>
      <c r="F159" s="59" t="s">
        <v>1885</v>
      </c>
      <c r="G159" s="41"/>
      <c r="H159" s="41"/>
      <c r="I159" s="41"/>
    </row>
    <row r="160" spans="1:9" ht="12.75">
      <c r="A160" s="58" t="s">
        <v>609</v>
      </c>
      <c r="B160" s="39" t="s">
        <v>317</v>
      </c>
      <c r="C160" s="39" t="s">
        <v>610</v>
      </c>
      <c r="D160" s="40"/>
      <c r="E160" s="40"/>
      <c r="F160" s="59" t="s">
        <v>1885</v>
      </c>
      <c r="G160" s="41"/>
      <c r="H160" s="41"/>
      <c r="I160" s="41"/>
    </row>
    <row r="161" spans="1:9" ht="12.75">
      <c r="A161" s="58" t="s">
        <v>611</v>
      </c>
      <c r="B161" s="39" t="s">
        <v>317</v>
      </c>
      <c r="C161" s="39" t="s">
        <v>612</v>
      </c>
      <c r="D161" s="40"/>
      <c r="E161" s="40"/>
      <c r="F161" s="59" t="s">
        <v>1885</v>
      </c>
      <c r="G161" s="41"/>
      <c r="H161" s="41"/>
      <c r="I161" s="41"/>
    </row>
    <row r="162" spans="1:9" ht="12.75">
      <c r="A162" s="58" t="s">
        <v>613</v>
      </c>
      <c r="B162" s="39" t="s">
        <v>317</v>
      </c>
      <c r="C162" s="39" t="s">
        <v>614</v>
      </c>
      <c r="D162" s="40"/>
      <c r="E162" s="40"/>
      <c r="F162" s="59" t="s">
        <v>1885</v>
      </c>
      <c r="G162" s="41"/>
      <c r="H162" s="41"/>
      <c r="I162" s="41"/>
    </row>
    <row r="163" spans="1:9" ht="12.75">
      <c r="A163" s="58" t="s">
        <v>615</v>
      </c>
      <c r="B163" s="39" t="s">
        <v>317</v>
      </c>
      <c r="C163" s="39" t="s">
        <v>616</v>
      </c>
      <c r="D163" s="40"/>
      <c r="E163" s="40"/>
      <c r="F163" s="59" t="s">
        <v>1885</v>
      </c>
      <c r="G163" s="41"/>
      <c r="H163" s="41"/>
      <c r="I163" s="41"/>
    </row>
    <row r="164" spans="1:9" ht="12.75">
      <c r="A164" s="58" t="s">
        <v>617</v>
      </c>
      <c r="B164" s="39" t="s">
        <v>317</v>
      </c>
      <c r="C164" s="39" t="s">
        <v>618</v>
      </c>
      <c r="D164" s="40"/>
      <c r="E164" s="40"/>
      <c r="F164" s="59" t="s">
        <v>1885</v>
      </c>
      <c r="G164" s="41"/>
      <c r="H164" s="41"/>
      <c r="I164" s="41"/>
    </row>
    <row r="165" spans="1:9" ht="12.75">
      <c r="A165" s="58" t="s">
        <v>619</v>
      </c>
      <c r="B165" s="39" t="s">
        <v>317</v>
      </c>
      <c r="C165" s="39" t="s">
        <v>620</v>
      </c>
      <c r="D165" s="40"/>
      <c r="E165" s="40"/>
      <c r="F165" s="59" t="s">
        <v>1885</v>
      </c>
      <c r="G165" s="41"/>
      <c r="H165" s="41"/>
      <c r="I165" s="41"/>
    </row>
    <row r="166" spans="1:9" ht="12.75">
      <c r="A166" s="58" t="s">
        <v>621</v>
      </c>
      <c r="B166" s="39" t="s">
        <v>317</v>
      </c>
      <c r="C166" s="39" t="s">
        <v>622</v>
      </c>
      <c r="D166" s="40"/>
      <c r="E166" s="40"/>
      <c r="F166" s="59" t="s">
        <v>1885</v>
      </c>
      <c r="G166" s="41"/>
      <c r="H166" s="41"/>
      <c r="I166" s="41"/>
    </row>
    <row r="167" spans="1:9" ht="12.75">
      <c r="A167" s="58" t="s">
        <v>623</v>
      </c>
      <c r="B167" s="39" t="s">
        <v>317</v>
      </c>
      <c r="C167" s="39" t="s">
        <v>624</v>
      </c>
      <c r="D167" s="40"/>
      <c r="E167" s="40"/>
      <c r="F167" s="59" t="s">
        <v>1885</v>
      </c>
      <c r="G167" s="41"/>
      <c r="H167" s="41"/>
      <c r="I167" s="41"/>
    </row>
    <row r="168" spans="1:9" ht="12.75">
      <c r="A168" s="58" t="s">
        <v>625</v>
      </c>
      <c r="B168" s="39" t="s">
        <v>317</v>
      </c>
      <c r="C168" s="39" t="s">
        <v>626</v>
      </c>
      <c r="D168" s="40"/>
      <c r="E168" s="40"/>
      <c r="F168" s="59" t="s">
        <v>1885</v>
      </c>
      <c r="G168" s="41"/>
      <c r="H168" s="41"/>
      <c r="I168" s="41"/>
    </row>
    <row r="169" spans="1:9" ht="12.75">
      <c r="A169" s="58" t="s">
        <v>627</v>
      </c>
      <c r="B169" s="39" t="s">
        <v>317</v>
      </c>
      <c r="C169" s="39" t="s">
        <v>628</v>
      </c>
      <c r="D169" s="40"/>
      <c r="E169" s="40"/>
      <c r="F169" s="59" t="s">
        <v>1885</v>
      </c>
      <c r="G169" s="41"/>
      <c r="H169" s="41"/>
      <c r="I169" s="41"/>
    </row>
    <row r="170" spans="1:9" ht="12.75">
      <c r="A170" s="58" t="s">
        <v>629</v>
      </c>
      <c r="B170" s="39" t="s">
        <v>317</v>
      </c>
      <c r="C170" s="39" t="s">
        <v>630</v>
      </c>
      <c r="D170" s="40"/>
      <c r="E170" s="40"/>
      <c r="F170" s="59" t="s">
        <v>1885</v>
      </c>
      <c r="G170" s="41"/>
      <c r="H170" s="41"/>
      <c r="I170" s="41"/>
    </row>
    <row r="171" spans="1:9" ht="12.75">
      <c r="A171" s="58" t="s">
        <v>631</v>
      </c>
      <c r="B171" s="39" t="s">
        <v>317</v>
      </c>
      <c r="C171" s="39" t="s">
        <v>632</v>
      </c>
      <c r="D171" s="40"/>
      <c r="E171" s="40"/>
      <c r="F171" s="59" t="s">
        <v>1885</v>
      </c>
      <c r="G171" s="41"/>
      <c r="H171" s="41"/>
      <c r="I171" s="41"/>
    </row>
    <row r="172" spans="1:9" ht="12.75">
      <c r="A172" s="58" t="s">
        <v>633</v>
      </c>
      <c r="B172" s="39" t="s">
        <v>317</v>
      </c>
      <c r="C172" s="39" t="s">
        <v>634</v>
      </c>
      <c r="D172" s="40"/>
      <c r="E172" s="40"/>
      <c r="F172" s="59" t="s">
        <v>1885</v>
      </c>
      <c r="G172" s="41"/>
      <c r="H172" s="41"/>
      <c r="I172" s="41"/>
    </row>
    <row r="173" spans="1:9" ht="12.75">
      <c r="A173" s="58" t="s">
        <v>635</v>
      </c>
      <c r="B173" s="39" t="s">
        <v>317</v>
      </c>
      <c r="C173" s="39" t="s">
        <v>636</v>
      </c>
      <c r="D173" s="40"/>
      <c r="E173" s="40"/>
      <c r="F173" s="59" t="s">
        <v>1885</v>
      </c>
      <c r="G173" s="41"/>
      <c r="H173" s="41"/>
      <c r="I173" s="41"/>
    </row>
    <row r="174" spans="1:9" ht="12.75">
      <c r="A174" s="58" t="s">
        <v>637</v>
      </c>
      <c r="B174" s="39" t="s">
        <v>317</v>
      </c>
      <c r="C174" s="39" t="s">
        <v>638</v>
      </c>
      <c r="D174" s="40"/>
      <c r="E174" s="40"/>
      <c r="F174" s="59" t="s">
        <v>1885</v>
      </c>
      <c r="G174" s="41"/>
      <c r="H174" s="41"/>
      <c r="I174" s="41"/>
    </row>
    <row r="175" spans="1:9" ht="12.75">
      <c r="A175" s="58" t="s">
        <v>639</v>
      </c>
      <c r="B175" s="39" t="s">
        <v>317</v>
      </c>
      <c r="C175" s="39" t="s">
        <v>640</v>
      </c>
      <c r="D175" s="40"/>
      <c r="E175" s="40"/>
      <c r="F175" s="59" t="s">
        <v>1885</v>
      </c>
      <c r="G175" s="41"/>
      <c r="H175" s="41"/>
      <c r="I175" s="41"/>
    </row>
    <row r="176" spans="1:9" ht="12.75">
      <c r="A176" s="58" t="s">
        <v>641</v>
      </c>
      <c r="B176" s="39" t="s">
        <v>317</v>
      </c>
      <c r="C176" s="39" t="s">
        <v>642</v>
      </c>
      <c r="D176" s="40"/>
      <c r="E176" s="40"/>
      <c r="F176" s="59" t="s">
        <v>1885</v>
      </c>
      <c r="G176" s="41"/>
      <c r="H176" s="41"/>
      <c r="I176" s="41"/>
    </row>
    <row r="177" spans="1:9" ht="12.75">
      <c r="A177" s="58" t="s">
        <v>643</v>
      </c>
      <c r="B177" s="39" t="s">
        <v>317</v>
      </c>
      <c r="C177" s="39" t="s">
        <v>644</v>
      </c>
      <c r="D177" s="40"/>
      <c r="E177" s="40"/>
      <c r="F177" s="59" t="s">
        <v>1885</v>
      </c>
      <c r="G177" s="41"/>
      <c r="H177" s="41"/>
      <c r="I177" s="41"/>
    </row>
    <row r="178" spans="1:9" ht="12.75">
      <c r="A178" s="58" t="s">
        <v>645</v>
      </c>
      <c r="B178" s="39" t="s">
        <v>317</v>
      </c>
      <c r="C178" s="39" t="s">
        <v>646</v>
      </c>
      <c r="D178" s="40"/>
      <c r="E178" s="40"/>
      <c r="F178" s="59" t="s">
        <v>1885</v>
      </c>
      <c r="G178" s="41"/>
      <c r="H178" s="41"/>
      <c r="I178" s="41"/>
    </row>
    <row r="179" spans="1:9" ht="12.75">
      <c r="A179" s="58" t="s">
        <v>647</v>
      </c>
      <c r="B179" s="39" t="s">
        <v>317</v>
      </c>
      <c r="C179" s="39" t="s">
        <v>648</v>
      </c>
      <c r="D179" s="40"/>
      <c r="E179" s="40"/>
      <c r="F179" s="59" t="s">
        <v>1885</v>
      </c>
      <c r="G179" s="41"/>
      <c r="H179" s="41"/>
      <c r="I179" s="41"/>
    </row>
    <row r="180" spans="1:9" ht="12.75">
      <c r="A180" s="58" t="s">
        <v>649</v>
      </c>
      <c r="B180" s="39" t="s">
        <v>317</v>
      </c>
      <c r="C180" s="39" t="s">
        <v>650</v>
      </c>
      <c r="D180" s="40"/>
      <c r="E180" s="40"/>
      <c r="F180" s="59" t="s">
        <v>1885</v>
      </c>
      <c r="G180" s="41"/>
      <c r="H180" s="41"/>
      <c r="I180" s="41"/>
    </row>
    <row r="181" spans="1:9" ht="12.75">
      <c r="A181" s="58" t="s">
        <v>651</v>
      </c>
      <c r="B181" s="39" t="s">
        <v>317</v>
      </c>
      <c r="C181" s="39" t="s">
        <v>652</v>
      </c>
      <c r="D181" s="40"/>
      <c r="E181" s="40"/>
      <c r="F181" s="59" t="s">
        <v>1885</v>
      </c>
      <c r="G181" s="41"/>
      <c r="H181" s="41"/>
      <c r="I181" s="41"/>
    </row>
    <row r="182" spans="1:9" ht="12.75">
      <c r="A182" s="58" t="s">
        <v>653</v>
      </c>
      <c r="B182" s="39" t="s">
        <v>317</v>
      </c>
      <c r="C182" s="39" t="s">
        <v>654</v>
      </c>
      <c r="D182" s="40"/>
      <c r="E182" s="40"/>
      <c r="F182" s="59" t="s">
        <v>1885</v>
      </c>
      <c r="G182" s="41"/>
      <c r="H182" s="41"/>
      <c r="I182" s="41"/>
    </row>
    <row r="183" spans="1:9" ht="12.75">
      <c r="A183" s="58" t="s">
        <v>655</v>
      </c>
      <c r="B183" s="39" t="s">
        <v>317</v>
      </c>
      <c r="C183" s="39" t="s">
        <v>656</v>
      </c>
      <c r="D183" s="40"/>
      <c r="E183" s="40"/>
      <c r="F183" s="59" t="s">
        <v>1885</v>
      </c>
      <c r="G183" s="41"/>
      <c r="H183" s="41"/>
      <c r="I183" s="41"/>
    </row>
    <row r="184" spans="1:9" ht="12.75">
      <c r="A184" s="58" t="s">
        <v>657</v>
      </c>
      <c r="B184" s="39" t="s">
        <v>317</v>
      </c>
      <c r="C184" s="39" t="s">
        <v>658</v>
      </c>
      <c r="D184" s="40"/>
      <c r="E184" s="40"/>
      <c r="F184" s="59" t="s">
        <v>1885</v>
      </c>
      <c r="G184" s="41"/>
      <c r="H184" s="41"/>
      <c r="I184" s="41"/>
    </row>
    <row r="185" spans="1:9" ht="12.75">
      <c r="A185" s="58" t="s">
        <v>659</v>
      </c>
      <c r="B185" s="39" t="s">
        <v>317</v>
      </c>
      <c r="C185" s="39" t="s">
        <v>660</v>
      </c>
      <c r="D185" s="40"/>
      <c r="E185" s="40"/>
      <c r="F185" s="59" t="s">
        <v>1885</v>
      </c>
      <c r="G185" s="41"/>
      <c r="H185" s="41"/>
      <c r="I185" s="41"/>
    </row>
    <row r="186" spans="1:9" ht="12.75">
      <c r="A186" s="58" t="s">
        <v>661</v>
      </c>
      <c r="B186" s="39" t="s">
        <v>317</v>
      </c>
      <c r="C186" s="39" t="s">
        <v>662</v>
      </c>
      <c r="D186" s="40"/>
      <c r="E186" s="40"/>
      <c r="F186" s="59" t="s">
        <v>1885</v>
      </c>
      <c r="G186" s="41"/>
      <c r="H186" s="41"/>
      <c r="I186" s="41"/>
    </row>
    <row r="187" spans="1:9" ht="12.75">
      <c r="A187" s="58" t="s">
        <v>663</v>
      </c>
      <c r="B187" s="39" t="s">
        <v>317</v>
      </c>
      <c r="C187" s="39" t="s">
        <v>664</v>
      </c>
      <c r="D187" s="40"/>
      <c r="E187" s="40"/>
      <c r="F187" s="59" t="s">
        <v>1885</v>
      </c>
      <c r="G187" s="41"/>
      <c r="H187" s="41"/>
      <c r="I187" s="41"/>
    </row>
    <row r="188" spans="1:9" ht="12.75">
      <c r="A188" s="58" t="s">
        <v>575</v>
      </c>
      <c r="B188" s="39" t="s">
        <v>317</v>
      </c>
      <c r="C188" s="39" t="s">
        <v>665</v>
      </c>
      <c r="D188" s="40"/>
      <c r="E188" s="40"/>
      <c r="F188" s="59" t="s">
        <v>1885</v>
      </c>
      <c r="G188" s="41"/>
      <c r="H188" s="41"/>
      <c r="I188" s="41"/>
    </row>
    <row r="189" spans="1:9" ht="12.75">
      <c r="A189" s="58" t="s">
        <v>666</v>
      </c>
      <c r="B189" s="39" t="s">
        <v>317</v>
      </c>
      <c r="C189" s="39" t="s">
        <v>667</v>
      </c>
      <c r="D189" s="40"/>
      <c r="E189" s="40"/>
      <c r="F189" s="59" t="s">
        <v>1885</v>
      </c>
      <c r="G189" s="41"/>
      <c r="H189" s="41"/>
      <c r="I189" s="41"/>
    </row>
    <row r="190" spans="1:9" ht="12.75">
      <c r="A190" s="58" t="s">
        <v>668</v>
      </c>
      <c r="B190" s="39" t="s">
        <v>317</v>
      </c>
      <c r="C190" s="39" t="s">
        <v>669</v>
      </c>
      <c r="D190" s="40"/>
      <c r="E190" s="40"/>
      <c r="F190" s="59" t="s">
        <v>1885</v>
      </c>
      <c r="G190" s="41"/>
      <c r="H190" s="41"/>
      <c r="I190" s="41"/>
    </row>
    <row r="191" spans="1:9" ht="12.75">
      <c r="A191" s="58" t="s">
        <v>394</v>
      </c>
      <c r="B191" s="39" t="s">
        <v>317</v>
      </c>
      <c r="C191" s="39" t="s">
        <v>670</v>
      </c>
      <c r="D191" s="42">
        <f>SUM(R19947001:R19948241)</f>
        <v>0</v>
      </c>
      <c r="E191" s="42">
        <f>SUM(R19947002:R19948242)</f>
        <v>0</v>
      </c>
      <c r="F191" s="59" t="s">
        <v>1885</v>
      </c>
      <c r="G191" s="41"/>
      <c r="H191" s="41"/>
      <c r="I191" s="41"/>
    </row>
    <row r="192" spans="1:9" ht="12.75">
      <c r="A192" s="58" t="s">
        <v>671</v>
      </c>
      <c r="B192" s="39" t="s">
        <v>317</v>
      </c>
      <c r="C192" s="39" t="s">
        <v>672</v>
      </c>
      <c r="D192" s="40"/>
      <c r="E192" s="40"/>
      <c r="F192" s="59" t="s">
        <v>1885</v>
      </c>
      <c r="G192" s="41"/>
      <c r="H192" s="41"/>
      <c r="I192" s="41"/>
    </row>
    <row r="193" spans="1:9" ht="12.75">
      <c r="A193" s="58" t="s">
        <v>673</v>
      </c>
      <c r="B193" s="39" t="s">
        <v>317</v>
      </c>
      <c r="C193" s="39" t="s">
        <v>674</v>
      </c>
      <c r="D193" s="42">
        <f>SUM(R19955101:R19955301)</f>
        <v>0</v>
      </c>
      <c r="E193" s="42">
        <f>SUM(R19955102:R19955302)</f>
        <v>0</v>
      </c>
      <c r="F193" s="59" t="s">
        <v>1885</v>
      </c>
      <c r="G193" s="41"/>
      <c r="H193" s="41"/>
      <c r="I193" s="41"/>
    </row>
    <row r="194" spans="1:9" ht="12.75">
      <c r="A194" s="58" t="s">
        <v>675</v>
      </c>
      <c r="B194" s="39" t="s">
        <v>317</v>
      </c>
      <c r="C194" s="39" t="s">
        <v>676</v>
      </c>
      <c r="D194" s="40"/>
      <c r="E194" s="40"/>
      <c r="F194" s="59" t="s">
        <v>1885</v>
      </c>
      <c r="G194" s="41"/>
      <c r="H194" s="41"/>
      <c r="I194" s="41"/>
    </row>
    <row r="195" spans="1:9" ht="12.75">
      <c r="A195" s="58" t="s">
        <v>677</v>
      </c>
      <c r="B195" s="39" t="s">
        <v>317</v>
      </c>
      <c r="C195" s="39" t="s">
        <v>678</v>
      </c>
      <c r="D195" s="40"/>
      <c r="E195" s="40"/>
      <c r="F195" s="59" t="s">
        <v>1885</v>
      </c>
      <c r="G195" s="41"/>
      <c r="H195" s="41"/>
      <c r="I195" s="41"/>
    </row>
    <row r="196" spans="1:9" ht="12.75">
      <c r="A196" s="58" t="s">
        <v>679</v>
      </c>
      <c r="B196" s="39" t="s">
        <v>317</v>
      </c>
      <c r="C196" s="39" t="s">
        <v>680</v>
      </c>
      <c r="D196" s="40"/>
      <c r="E196" s="40"/>
      <c r="F196" s="59" t="s">
        <v>1885</v>
      </c>
      <c r="G196" s="41"/>
      <c r="H196" s="41"/>
      <c r="I196" s="41"/>
    </row>
    <row r="197" spans="1:9" ht="12.75">
      <c r="A197" s="58" t="s">
        <v>681</v>
      </c>
      <c r="B197" s="39" t="s">
        <v>317</v>
      </c>
      <c r="C197" s="39" t="s">
        <v>682</v>
      </c>
      <c r="D197" s="42">
        <f>R19955401+R19955451</f>
        <v>0</v>
      </c>
      <c r="E197" s="42">
        <f>R19955402+R19955452</f>
        <v>0</v>
      </c>
      <c r="F197" s="59" t="s">
        <v>1885</v>
      </c>
      <c r="G197" s="41"/>
      <c r="H197" s="41"/>
      <c r="I197" s="41"/>
    </row>
    <row r="198" spans="1:9" ht="12.75">
      <c r="A198" s="58" t="s">
        <v>683</v>
      </c>
      <c r="B198" s="39" t="s">
        <v>317</v>
      </c>
      <c r="C198" s="39" t="s">
        <v>684</v>
      </c>
      <c r="D198" s="40"/>
      <c r="E198" s="40"/>
      <c r="F198" s="59" t="s">
        <v>1885</v>
      </c>
      <c r="G198" s="41"/>
      <c r="H198" s="41"/>
      <c r="I198" s="41"/>
    </row>
    <row r="199" spans="1:9" ht="25.5">
      <c r="A199" s="58" t="s">
        <v>685</v>
      </c>
      <c r="B199" s="39" t="s">
        <v>317</v>
      </c>
      <c r="C199" s="39" t="s">
        <v>686</v>
      </c>
      <c r="D199" s="40"/>
      <c r="E199" s="40"/>
      <c r="F199" s="59" t="s">
        <v>1885</v>
      </c>
      <c r="G199" s="41"/>
      <c r="H199" s="41"/>
      <c r="I199" s="41"/>
    </row>
    <row r="200" spans="1:9" ht="12.75">
      <c r="A200" s="58" t="s">
        <v>687</v>
      </c>
      <c r="B200" s="39" t="s">
        <v>317</v>
      </c>
      <c r="C200" s="39" t="s">
        <v>688</v>
      </c>
      <c r="D200" s="40"/>
      <c r="E200" s="40"/>
      <c r="F200" s="59" t="s">
        <v>1885</v>
      </c>
      <c r="G200" s="41"/>
      <c r="H200" s="41"/>
      <c r="I200" s="41"/>
    </row>
    <row r="201" spans="1:9" ht="12.75">
      <c r="A201" s="58" t="s">
        <v>689</v>
      </c>
      <c r="B201" s="39" t="s">
        <v>317</v>
      </c>
      <c r="C201" s="39" t="s">
        <v>690</v>
      </c>
      <c r="D201" s="40"/>
      <c r="E201" s="40"/>
      <c r="F201" s="59" t="s">
        <v>1885</v>
      </c>
      <c r="G201" s="41"/>
      <c r="H201" s="41"/>
      <c r="I201" s="41"/>
    </row>
    <row r="202" spans="1:9" ht="12.75">
      <c r="A202" s="58" t="s">
        <v>691</v>
      </c>
      <c r="B202" s="39" t="s">
        <v>317</v>
      </c>
      <c r="C202" s="39" t="s">
        <v>692</v>
      </c>
      <c r="D202" s="40"/>
      <c r="E202" s="40"/>
      <c r="F202" s="59" t="s">
        <v>1885</v>
      </c>
      <c r="G202" s="41"/>
      <c r="H202" s="41"/>
      <c r="I202" s="41"/>
    </row>
    <row r="203" spans="1:9" ht="12.75">
      <c r="A203" s="58" t="s">
        <v>693</v>
      </c>
      <c r="B203" s="39" t="s">
        <v>317</v>
      </c>
      <c r="C203" s="39" t="s">
        <v>694</v>
      </c>
      <c r="D203" s="40"/>
      <c r="E203" s="40"/>
      <c r="F203" s="59" t="s">
        <v>1885</v>
      </c>
      <c r="G203" s="41"/>
      <c r="H203" s="41"/>
      <c r="I203" s="41"/>
    </row>
    <row r="204" spans="1:9" ht="12.75">
      <c r="A204" s="58" t="s">
        <v>695</v>
      </c>
      <c r="B204" s="39" t="s">
        <v>317</v>
      </c>
      <c r="C204" s="39" t="s">
        <v>696</v>
      </c>
      <c r="D204" s="40"/>
      <c r="E204" s="40"/>
      <c r="F204" s="59" t="s">
        <v>1885</v>
      </c>
      <c r="G204" s="41"/>
      <c r="H204" s="41"/>
      <c r="I204" s="41"/>
    </row>
    <row r="205" spans="1:9" ht="12.75">
      <c r="A205" s="58" t="s">
        <v>697</v>
      </c>
      <c r="B205" s="39" t="s">
        <v>317</v>
      </c>
      <c r="C205" s="39" t="s">
        <v>698</v>
      </c>
      <c r="D205" s="40"/>
      <c r="E205" s="40"/>
      <c r="F205" s="59" t="s">
        <v>1885</v>
      </c>
      <c r="G205" s="41"/>
      <c r="H205" s="41"/>
      <c r="I205" s="41"/>
    </row>
    <row r="206" spans="1:9" ht="12.75">
      <c r="A206" s="58" t="s">
        <v>699</v>
      </c>
      <c r="B206" s="39" t="s">
        <v>317</v>
      </c>
      <c r="C206" s="39" t="s">
        <v>700</v>
      </c>
      <c r="D206" s="40"/>
      <c r="E206" s="40"/>
      <c r="F206" s="59" t="s">
        <v>1885</v>
      </c>
      <c r="G206" s="41"/>
      <c r="H206" s="41"/>
      <c r="I206" s="41"/>
    </row>
    <row r="207" spans="1:9" ht="12.75">
      <c r="A207" s="58" t="s">
        <v>701</v>
      </c>
      <c r="B207" s="39" t="s">
        <v>317</v>
      </c>
      <c r="C207" s="39" t="s">
        <v>702</v>
      </c>
      <c r="D207" s="40"/>
      <c r="E207" s="40"/>
      <c r="F207" s="59" t="s">
        <v>1885</v>
      </c>
      <c r="G207" s="41"/>
      <c r="H207" s="41"/>
      <c r="I207" s="41"/>
    </row>
    <row r="208" spans="1:9" ht="12.75">
      <c r="A208" s="58" t="s">
        <v>703</v>
      </c>
      <c r="B208" s="39" t="s">
        <v>317</v>
      </c>
      <c r="C208" s="39" t="s">
        <v>704</v>
      </c>
      <c r="D208" s="40"/>
      <c r="E208" s="40"/>
      <c r="F208" s="59" t="s">
        <v>1885</v>
      </c>
      <c r="G208" s="41"/>
      <c r="H208" s="41"/>
      <c r="I208" s="41"/>
    </row>
    <row r="209" spans="1:9" ht="12.75">
      <c r="A209" s="58" t="s">
        <v>705</v>
      </c>
      <c r="B209" s="39" t="s">
        <v>317</v>
      </c>
      <c r="C209" s="39" t="s">
        <v>706</v>
      </c>
      <c r="D209" s="40"/>
      <c r="E209" s="40"/>
      <c r="F209" s="59" t="s">
        <v>1885</v>
      </c>
      <c r="G209" s="41"/>
      <c r="H209" s="41"/>
      <c r="I209" s="41"/>
    </row>
    <row r="210" spans="1:9" ht="12.75">
      <c r="A210" s="58" t="s">
        <v>707</v>
      </c>
      <c r="B210" s="39" t="s">
        <v>317</v>
      </c>
      <c r="C210" s="39" t="s">
        <v>708</v>
      </c>
      <c r="D210" s="40"/>
      <c r="E210" s="40"/>
      <c r="F210" s="59" t="s">
        <v>1885</v>
      </c>
      <c r="G210" s="41"/>
      <c r="H210" s="41"/>
      <c r="I210" s="41"/>
    </row>
    <row r="211" spans="1:9" ht="12.75">
      <c r="A211" s="58" t="s">
        <v>701</v>
      </c>
      <c r="B211" s="39" t="s">
        <v>317</v>
      </c>
      <c r="C211" s="39" t="s">
        <v>709</v>
      </c>
      <c r="D211" s="40"/>
      <c r="E211" s="40"/>
      <c r="F211" s="59" t="s">
        <v>1885</v>
      </c>
      <c r="G211" s="41"/>
      <c r="H211" s="41"/>
      <c r="I211" s="41"/>
    </row>
    <row r="212" spans="1:9" ht="12.75">
      <c r="A212" s="58" t="s">
        <v>703</v>
      </c>
      <c r="B212" s="39" t="s">
        <v>317</v>
      </c>
      <c r="C212" s="39" t="s">
        <v>710</v>
      </c>
      <c r="D212" s="40"/>
      <c r="E212" s="40"/>
      <c r="F212" s="59" t="s">
        <v>1885</v>
      </c>
      <c r="G212" s="41"/>
      <c r="H212" s="41"/>
      <c r="I212" s="41"/>
    </row>
    <row r="213" spans="1:9" ht="12.75">
      <c r="A213" s="58" t="s">
        <v>705</v>
      </c>
      <c r="B213" s="39" t="s">
        <v>317</v>
      </c>
      <c r="C213" s="39" t="s">
        <v>711</v>
      </c>
      <c r="D213" s="40"/>
      <c r="E213" s="40"/>
      <c r="F213" s="59" t="s">
        <v>1885</v>
      </c>
      <c r="G213" s="41"/>
      <c r="H213" s="41"/>
      <c r="I213" s="41"/>
    </row>
    <row r="214" spans="1:9" ht="25.5">
      <c r="A214" s="58" t="s">
        <v>712</v>
      </c>
      <c r="B214" s="39" t="s">
        <v>317</v>
      </c>
      <c r="C214" s="39" t="s">
        <v>713</v>
      </c>
      <c r="D214" s="40"/>
      <c r="E214" s="40"/>
      <c r="F214" s="59" t="s">
        <v>1885</v>
      </c>
      <c r="G214" s="41"/>
      <c r="H214" s="41"/>
      <c r="I214" s="41"/>
    </row>
    <row r="215" spans="1:9" ht="12.75">
      <c r="A215" s="58" t="s">
        <v>394</v>
      </c>
      <c r="B215" s="39" t="s">
        <v>317</v>
      </c>
      <c r="C215" s="39" t="s">
        <v>714</v>
      </c>
      <c r="D215" s="42">
        <f>SUM(R19955001:R19955891)</f>
        <v>0</v>
      </c>
      <c r="E215" s="42">
        <f>SUM(R19955002:R19955892)</f>
        <v>0</v>
      </c>
      <c r="F215" s="59" t="s">
        <v>1885</v>
      </c>
      <c r="G215" s="41"/>
      <c r="H215" s="41"/>
      <c r="I215" s="41"/>
    </row>
    <row r="216" spans="1:9" ht="12.75">
      <c r="A216" s="58" t="s">
        <v>715</v>
      </c>
      <c r="B216" s="39" t="s">
        <v>716</v>
      </c>
      <c r="C216" s="39" t="s">
        <v>717</v>
      </c>
      <c r="D216" s="60"/>
      <c r="E216" s="60"/>
      <c r="F216" s="59" t="s">
        <v>1885</v>
      </c>
      <c r="G216" s="41"/>
      <c r="H216" s="41"/>
      <c r="I216" s="41"/>
    </row>
    <row r="217" spans="1:9" ht="12.75">
      <c r="A217" s="58" t="s">
        <v>718</v>
      </c>
      <c r="B217" s="39" t="s">
        <v>716</v>
      </c>
      <c r="C217" s="39" t="s">
        <v>719</v>
      </c>
      <c r="D217" s="60"/>
      <c r="E217" s="60"/>
      <c r="F217" s="59" t="s">
        <v>1885</v>
      </c>
      <c r="G217" s="41"/>
      <c r="H217" s="41"/>
      <c r="I217" s="41"/>
    </row>
    <row r="218" spans="1:9" ht="12.75">
      <c r="A218" s="58" t="s">
        <v>720</v>
      </c>
      <c r="B218" s="39" t="s">
        <v>716</v>
      </c>
      <c r="C218" s="39" t="s">
        <v>721</v>
      </c>
      <c r="D218" s="60"/>
      <c r="E218" s="60"/>
      <c r="F218" s="59" t="s">
        <v>1885</v>
      </c>
      <c r="G218" s="41"/>
      <c r="H218" s="41"/>
      <c r="I218" s="41"/>
    </row>
    <row r="219" spans="1:9" ht="12.75">
      <c r="A219" s="58" t="s">
        <v>722</v>
      </c>
      <c r="B219" s="39" t="s">
        <v>716</v>
      </c>
      <c r="C219" s="39" t="s">
        <v>723</v>
      </c>
      <c r="D219" s="60"/>
      <c r="E219" s="60"/>
      <c r="F219" s="59" t="s">
        <v>1885</v>
      </c>
      <c r="G219" s="41"/>
      <c r="H219" s="41"/>
      <c r="I219" s="41"/>
    </row>
    <row r="220" spans="1:9" ht="12.75">
      <c r="A220" s="58" t="s">
        <v>724</v>
      </c>
      <c r="B220" s="39" t="s">
        <v>716</v>
      </c>
      <c r="C220" s="39" t="s">
        <v>725</v>
      </c>
      <c r="D220" s="60"/>
      <c r="E220" s="60"/>
      <c r="F220" s="59" t="s">
        <v>1885</v>
      </c>
      <c r="G220" s="41"/>
      <c r="H220" s="41"/>
      <c r="I220" s="41"/>
    </row>
    <row r="221" spans="1:9" ht="12.75">
      <c r="A221" s="58" t="s">
        <v>726</v>
      </c>
      <c r="B221" s="39" t="s">
        <v>716</v>
      </c>
      <c r="C221" s="39" t="s">
        <v>727</v>
      </c>
      <c r="D221" s="59" t="s">
        <v>1885</v>
      </c>
      <c r="E221" s="59" t="s">
        <v>1885</v>
      </c>
      <c r="F221" s="59" t="s">
        <v>1885</v>
      </c>
      <c r="G221" s="41"/>
      <c r="H221" s="41"/>
      <c r="I221" s="41"/>
    </row>
    <row r="222" spans="1:9" ht="12.75">
      <c r="A222" s="58" t="s">
        <v>728</v>
      </c>
      <c r="B222" s="39" t="s">
        <v>716</v>
      </c>
      <c r="C222" s="39" t="s">
        <v>729</v>
      </c>
      <c r="D222" s="59" t="s">
        <v>1885</v>
      </c>
      <c r="E222" s="59" t="s">
        <v>1885</v>
      </c>
      <c r="F222" s="59" t="s">
        <v>1885</v>
      </c>
      <c r="G222" s="41"/>
      <c r="H222" s="41"/>
      <c r="I222" s="41"/>
    </row>
    <row r="223" spans="1:9" ht="12.75">
      <c r="A223" s="58" t="s">
        <v>730</v>
      </c>
      <c r="B223" s="39" t="s">
        <v>716</v>
      </c>
      <c r="C223" s="39" t="s">
        <v>731</v>
      </c>
      <c r="D223" s="59" t="s">
        <v>1885</v>
      </c>
      <c r="E223" s="59" t="s">
        <v>1885</v>
      </c>
      <c r="F223" s="59" t="s">
        <v>1885</v>
      </c>
      <c r="G223" s="41"/>
      <c r="H223" s="41"/>
      <c r="I223" s="41"/>
    </row>
    <row r="224" spans="1:9" ht="12.75">
      <c r="A224" s="58" t="s">
        <v>732</v>
      </c>
      <c r="B224" s="39" t="s">
        <v>716</v>
      </c>
      <c r="C224" s="39" t="s">
        <v>733</v>
      </c>
      <c r="D224" s="60"/>
      <c r="E224" s="60"/>
      <c r="F224" s="59" t="s">
        <v>1885</v>
      </c>
      <c r="G224" s="41"/>
      <c r="H224" s="41"/>
      <c r="I224" s="41"/>
    </row>
    <row r="225" spans="1:9" ht="12.75">
      <c r="A225" s="58" t="s">
        <v>734</v>
      </c>
      <c r="B225" s="39" t="s">
        <v>716</v>
      </c>
      <c r="C225" s="39" t="s">
        <v>735</v>
      </c>
      <c r="D225" s="60"/>
      <c r="E225" s="60"/>
      <c r="F225" s="59" t="s">
        <v>1885</v>
      </c>
      <c r="G225" s="41"/>
      <c r="H225" s="41"/>
      <c r="I225" s="41"/>
    </row>
    <row r="226" spans="1:9" ht="12.75">
      <c r="A226" s="58" t="s">
        <v>736</v>
      </c>
      <c r="B226" s="39" t="s">
        <v>716</v>
      </c>
      <c r="C226" s="39" t="s">
        <v>737</v>
      </c>
      <c r="D226" s="60"/>
      <c r="E226" s="60"/>
      <c r="F226" s="59" t="s">
        <v>1885</v>
      </c>
      <c r="G226" s="41"/>
      <c r="H226" s="41"/>
      <c r="I226" s="41"/>
    </row>
    <row r="227" spans="1:9" ht="12.75">
      <c r="A227" s="58" t="s">
        <v>738</v>
      </c>
      <c r="B227" s="39" t="s">
        <v>716</v>
      </c>
      <c r="C227" s="39" t="s">
        <v>739</v>
      </c>
      <c r="D227" s="60"/>
      <c r="E227" s="60"/>
      <c r="F227" s="59" t="s">
        <v>1885</v>
      </c>
      <c r="G227" s="41"/>
      <c r="H227" s="41"/>
      <c r="I227" s="41"/>
    </row>
    <row r="228" spans="1:9" ht="12.75">
      <c r="A228" s="58" t="s">
        <v>740</v>
      </c>
      <c r="B228" s="39" t="s">
        <v>716</v>
      </c>
      <c r="C228" s="39" t="s">
        <v>741</v>
      </c>
      <c r="D228" s="60"/>
      <c r="E228" s="60"/>
      <c r="F228" s="59" t="s">
        <v>1885</v>
      </c>
      <c r="G228" s="41"/>
      <c r="H228" s="41"/>
      <c r="I228" s="41"/>
    </row>
    <row r="229" spans="1:9" ht="12.75">
      <c r="A229" s="58" t="s">
        <v>742</v>
      </c>
      <c r="B229" s="39" t="s">
        <v>716</v>
      </c>
      <c r="C229" s="39" t="s">
        <v>743</v>
      </c>
      <c r="D229" s="60"/>
      <c r="E229" s="60"/>
      <c r="F229" s="59" t="s">
        <v>1885</v>
      </c>
      <c r="G229" s="41"/>
      <c r="H229" s="41"/>
      <c r="I229" s="41"/>
    </row>
    <row r="230" spans="1:9" ht="12.75">
      <c r="A230" s="58" t="s">
        <v>744</v>
      </c>
      <c r="B230" s="39" t="s">
        <v>716</v>
      </c>
      <c r="C230" s="39" t="s">
        <v>745</v>
      </c>
      <c r="D230" s="60"/>
      <c r="E230" s="60"/>
      <c r="F230" s="59" t="s">
        <v>1885</v>
      </c>
      <c r="G230" s="41"/>
      <c r="H230" s="41"/>
      <c r="I230" s="41"/>
    </row>
    <row r="231" spans="1:9" ht="12.75">
      <c r="A231" s="58" t="s">
        <v>746</v>
      </c>
      <c r="B231" s="39" t="s">
        <v>716</v>
      </c>
      <c r="C231" s="39" t="s">
        <v>747</v>
      </c>
      <c r="D231" s="60"/>
      <c r="E231" s="60"/>
      <c r="F231" s="59" t="s">
        <v>1885</v>
      </c>
      <c r="G231" s="41"/>
      <c r="H231" s="41"/>
      <c r="I231" s="41"/>
    </row>
    <row r="232" spans="1:9" ht="12.75">
      <c r="A232" s="58" t="s">
        <v>748</v>
      </c>
      <c r="B232" s="39" t="s">
        <v>716</v>
      </c>
      <c r="C232" s="39" t="s">
        <v>749</v>
      </c>
      <c r="D232" s="60"/>
      <c r="E232" s="60"/>
      <c r="F232" s="59" t="s">
        <v>1885</v>
      </c>
      <c r="G232" s="41"/>
      <c r="H232" s="41"/>
      <c r="I232" s="41"/>
    </row>
    <row r="233" spans="1:9" ht="12.75">
      <c r="A233" s="58" t="s">
        <v>750</v>
      </c>
      <c r="B233" s="39" t="s">
        <v>716</v>
      </c>
      <c r="C233" s="39" t="s">
        <v>751</v>
      </c>
      <c r="D233" s="60"/>
      <c r="E233" s="60"/>
      <c r="F233" s="59" t="s">
        <v>1885</v>
      </c>
      <c r="G233" s="41"/>
      <c r="H233" s="41"/>
      <c r="I233" s="41"/>
    </row>
    <row r="234" spans="1:9" ht="12.75">
      <c r="A234" s="58" t="s">
        <v>752</v>
      </c>
      <c r="B234" s="39" t="s">
        <v>716</v>
      </c>
      <c r="C234" s="39" t="s">
        <v>753</v>
      </c>
      <c r="D234" s="60"/>
      <c r="E234" s="60"/>
      <c r="F234" s="59" t="s">
        <v>1885</v>
      </c>
      <c r="G234" s="41"/>
      <c r="H234" s="41"/>
      <c r="I234" s="41"/>
    </row>
    <row r="235" spans="1:9" ht="12.75">
      <c r="A235" s="58" t="s">
        <v>754</v>
      </c>
      <c r="B235" s="39" t="s">
        <v>716</v>
      </c>
      <c r="C235" s="39" t="s">
        <v>755</v>
      </c>
      <c r="D235" s="59" t="s">
        <v>1885</v>
      </c>
      <c r="E235" s="59" t="s">
        <v>1885</v>
      </c>
      <c r="F235" s="59" t="s">
        <v>1885</v>
      </c>
      <c r="G235" s="41"/>
      <c r="H235" s="41"/>
      <c r="I235" s="41"/>
    </row>
    <row r="236" spans="1:9" ht="12.75">
      <c r="A236" s="58" t="s">
        <v>756</v>
      </c>
      <c r="B236" s="39" t="s">
        <v>716</v>
      </c>
      <c r="C236" s="39" t="s">
        <v>757</v>
      </c>
      <c r="D236" s="59" t="s">
        <v>1885</v>
      </c>
      <c r="E236" s="59" t="s">
        <v>1885</v>
      </c>
      <c r="F236" s="59" t="s">
        <v>1885</v>
      </c>
      <c r="G236" s="41"/>
      <c r="H236" s="41"/>
      <c r="I236" s="41"/>
    </row>
    <row r="237" spans="1:9" ht="12.75">
      <c r="A237" s="58" t="s">
        <v>758</v>
      </c>
      <c r="B237" s="39" t="s">
        <v>716</v>
      </c>
      <c r="C237" s="39" t="s">
        <v>759</v>
      </c>
      <c r="D237" s="59" t="s">
        <v>1885</v>
      </c>
      <c r="E237" s="59" t="s">
        <v>1885</v>
      </c>
      <c r="F237" s="59" t="s">
        <v>1885</v>
      </c>
      <c r="G237" s="41"/>
      <c r="H237" s="41"/>
      <c r="I237" s="41"/>
    </row>
    <row r="238" spans="1:9" ht="12.75">
      <c r="A238" s="58" t="s">
        <v>760</v>
      </c>
      <c r="B238" s="39" t="s">
        <v>716</v>
      </c>
      <c r="C238" s="39" t="s">
        <v>761</v>
      </c>
      <c r="D238" s="59" t="s">
        <v>1885</v>
      </c>
      <c r="E238" s="59" t="s">
        <v>1885</v>
      </c>
      <c r="F238" s="59" t="s">
        <v>1885</v>
      </c>
      <c r="G238" s="41"/>
      <c r="H238" s="41"/>
      <c r="I238" s="41"/>
    </row>
    <row r="239" spans="1:9" ht="12.75">
      <c r="A239" s="58" t="s">
        <v>762</v>
      </c>
      <c r="B239" s="39" t="s">
        <v>716</v>
      </c>
      <c r="C239" s="39" t="s">
        <v>763</v>
      </c>
      <c r="D239" s="60"/>
      <c r="E239" s="60"/>
      <c r="F239" s="59" t="s">
        <v>1885</v>
      </c>
      <c r="G239" s="41"/>
      <c r="H239" s="41"/>
      <c r="I239" s="41"/>
    </row>
    <row r="240" spans="1:9" ht="12.75">
      <c r="A240" s="58" t="s">
        <v>764</v>
      </c>
      <c r="B240" s="39" t="s">
        <v>716</v>
      </c>
      <c r="C240" s="39" t="s">
        <v>765</v>
      </c>
      <c r="D240" s="60"/>
      <c r="E240" s="60"/>
      <c r="F240" s="59" t="s">
        <v>1885</v>
      </c>
      <c r="G240" s="41"/>
      <c r="H240" s="41"/>
      <c r="I240" s="41"/>
    </row>
    <row r="241" spans="1:9" ht="12.75">
      <c r="A241" s="58" t="s">
        <v>766</v>
      </c>
      <c r="B241" s="39" t="s">
        <v>716</v>
      </c>
      <c r="C241" s="39" t="s">
        <v>767</v>
      </c>
      <c r="D241" s="60"/>
      <c r="E241" s="60"/>
      <c r="F241" s="59" t="s">
        <v>1885</v>
      </c>
      <c r="G241" s="41"/>
      <c r="H241" s="41"/>
      <c r="I241" s="41"/>
    </row>
    <row r="242" spans="1:9" ht="12.75">
      <c r="A242" s="58" t="s">
        <v>768</v>
      </c>
      <c r="B242" s="39" t="s">
        <v>716</v>
      </c>
      <c r="C242" s="39" t="s">
        <v>769</v>
      </c>
      <c r="D242" s="60"/>
      <c r="E242" s="60"/>
      <c r="F242" s="59" t="s">
        <v>1885</v>
      </c>
      <c r="G242" s="41"/>
      <c r="H242" s="41"/>
      <c r="I242" s="41"/>
    </row>
    <row r="243" spans="1:9" ht="12.75">
      <c r="A243" s="58" t="s">
        <v>770</v>
      </c>
      <c r="B243" s="39" t="s">
        <v>716</v>
      </c>
      <c r="C243" s="39" t="s">
        <v>771</v>
      </c>
      <c r="D243" s="60"/>
      <c r="E243" s="60"/>
      <c r="F243" s="59" t="s">
        <v>1885</v>
      </c>
      <c r="G243" s="41"/>
      <c r="H243" s="41"/>
      <c r="I243" s="41"/>
    </row>
    <row r="244" spans="1:9" ht="12.75">
      <c r="A244" s="58" t="s">
        <v>772</v>
      </c>
      <c r="B244" s="39" t="s">
        <v>716</v>
      </c>
      <c r="C244" s="39" t="s">
        <v>773</v>
      </c>
      <c r="D244" s="60"/>
      <c r="E244" s="60"/>
      <c r="F244" s="59" t="s">
        <v>1885</v>
      </c>
      <c r="G244" s="41"/>
      <c r="H244" s="41"/>
      <c r="I244" s="41"/>
    </row>
    <row r="245" spans="1:9" ht="12.75">
      <c r="A245" s="58" t="s">
        <v>774</v>
      </c>
      <c r="B245" s="39" t="s">
        <v>716</v>
      </c>
      <c r="C245" s="39" t="s">
        <v>775</v>
      </c>
      <c r="D245" s="60"/>
      <c r="E245" s="60"/>
      <c r="F245" s="59" t="s">
        <v>1885</v>
      </c>
      <c r="G245" s="41"/>
      <c r="H245" s="41"/>
      <c r="I245" s="41"/>
    </row>
    <row r="246" spans="1:9" ht="12.75">
      <c r="A246" s="58" t="s">
        <v>776</v>
      </c>
      <c r="B246" s="39" t="s">
        <v>716</v>
      </c>
      <c r="C246" s="39" t="s">
        <v>777</v>
      </c>
      <c r="D246" s="60"/>
      <c r="E246" s="60"/>
      <c r="F246" s="59" t="s">
        <v>1885</v>
      </c>
      <c r="G246" s="41"/>
      <c r="H246" s="41"/>
      <c r="I246" s="41"/>
    </row>
    <row r="247" spans="1:9" ht="12.75">
      <c r="A247" s="58" t="s">
        <v>778</v>
      </c>
      <c r="B247" s="39" t="s">
        <v>716</v>
      </c>
      <c r="C247" s="39" t="s">
        <v>779</v>
      </c>
      <c r="D247" s="60"/>
      <c r="E247" s="60"/>
      <c r="F247" s="59" t="s">
        <v>1885</v>
      </c>
      <c r="G247" s="41"/>
      <c r="H247" s="41"/>
      <c r="I247" s="41"/>
    </row>
    <row r="248" spans="1:9" ht="12.75">
      <c r="A248" s="58" t="s">
        <v>780</v>
      </c>
      <c r="B248" s="39" t="s">
        <v>716</v>
      </c>
      <c r="C248" s="39" t="s">
        <v>781</v>
      </c>
      <c r="D248" s="60"/>
      <c r="E248" s="60"/>
      <c r="F248" s="59" t="s">
        <v>1885</v>
      </c>
      <c r="G248" s="41"/>
      <c r="H248" s="41"/>
      <c r="I248" s="41"/>
    </row>
    <row r="249" spans="1:9" ht="12.75">
      <c r="A249" s="58" t="s">
        <v>782</v>
      </c>
      <c r="B249" s="39" t="s">
        <v>716</v>
      </c>
      <c r="C249" s="39" t="s">
        <v>783</v>
      </c>
      <c r="D249" s="60"/>
      <c r="E249" s="60"/>
      <c r="F249" s="59" t="s">
        <v>1885</v>
      </c>
      <c r="G249" s="41"/>
      <c r="H249" s="41"/>
      <c r="I249" s="41"/>
    </row>
    <row r="250" spans="1:9" ht="12.75">
      <c r="A250" s="58" t="s">
        <v>784</v>
      </c>
      <c r="B250" s="39" t="s">
        <v>716</v>
      </c>
      <c r="C250" s="39" t="s">
        <v>785</v>
      </c>
      <c r="D250" s="60"/>
      <c r="E250" s="60"/>
      <c r="F250" s="59" t="s">
        <v>1885</v>
      </c>
      <c r="G250" s="41"/>
      <c r="H250" s="41"/>
      <c r="I250" s="41"/>
    </row>
    <row r="251" spans="1:9" ht="12.75">
      <c r="A251" s="58" t="s">
        <v>786</v>
      </c>
      <c r="B251" s="39" t="s">
        <v>716</v>
      </c>
      <c r="C251" s="39" t="s">
        <v>787</v>
      </c>
      <c r="D251" s="60"/>
      <c r="E251" s="60"/>
      <c r="F251" s="59" t="s">
        <v>1885</v>
      </c>
      <c r="G251" s="41"/>
      <c r="H251" s="41"/>
      <c r="I251" s="41"/>
    </row>
    <row r="252" spans="1:9" ht="12.75">
      <c r="A252" s="58" t="s">
        <v>788</v>
      </c>
      <c r="B252" s="39" t="s">
        <v>716</v>
      </c>
      <c r="C252" s="39" t="s">
        <v>789</v>
      </c>
      <c r="D252" s="60"/>
      <c r="E252" s="60"/>
      <c r="F252" s="59" t="s">
        <v>1885</v>
      </c>
      <c r="G252" s="41"/>
      <c r="H252" s="41"/>
      <c r="I252" s="41"/>
    </row>
    <row r="253" spans="1:9" ht="12.75">
      <c r="A253" s="58" t="s">
        <v>790</v>
      </c>
      <c r="B253" s="39" t="s">
        <v>716</v>
      </c>
      <c r="C253" s="39" t="s">
        <v>791</v>
      </c>
      <c r="D253" s="60"/>
      <c r="E253" s="60"/>
      <c r="F253" s="59" t="s">
        <v>1885</v>
      </c>
      <c r="G253" s="41"/>
      <c r="H253" s="41"/>
      <c r="I253" s="41"/>
    </row>
    <row r="254" spans="1:9" ht="12.75">
      <c r="A254" s="58" t="s">
        <v>792</v>
      </c>
      <c r="B254" s="39" t="s">
        <v>716</v>
      </c>
      <c r="C254" s="39" t="s">
        <v>793</v>
      </c>
      <c r="D254" s="60"/>
      <c r="E254" s="60"/>
      <c r="F254" s="59" t="s">
        <v>1885</v>
      </c>
      <c r="G254" s="41"/>
      <c r="H254" s="41"/>
      <c r="I254" s="41"/>
    </row>
    <row r="255" spans="1:9" ht="12.75">
      <c r="A255" s="58" t="s">
        <v>794</v>
      </c>
      <c r="B255" s="39" t="s">
        <v>716</v>
      </c>
      <c r="C255" s="39" t="s">
        <v>795</v>
      </c>
      <c r="D255" s="60"/>
      <c r="E255" s="60"/>
      <c r="F255" s="59" t="s">
        <v>1885</v>
      </c>
      <c r="G255" s="41"/>
      <c r="H255" s="41"/>
      <c r="I255" s="41"/>
    </row>
    <row r="256" spans="1:9" ht="12.75">
      <c r="A256" s="58" t="s">
        <v>796</v>
      </c>
      <c r="B256" s="39" t="s">
        <v>716</v>
      </c>
      <c r="C256" s="39" t="s">
        <v>797</v>
      </c>
      <c r="D256" s="60"/>
      <c r="E256" s="60"/>
      <c r="F256" s="59" t="s">
        <v>1885</v>
      </c>
      <c r="G256" s="41"/>
      <c r="H256" s="41"/>
      <c r="I256" s="41"/>
    </row>
    <row r="257" spans="1:9" ht="12.75">
      <c r="A257" s="58" t="s">
        <v>798</v>
      </c>
      <c r="B257" s="39" t="s">
        <v>716</v>
      </c>
      <c r="C257" s="39" t="s">
        <v>799</v>
      </c>
      <c r="D257" s="60"/>
      <c r="E257" s="60"/>
      <c r="F257" s="59" t="s">
        <v>1885</v>
      </c>
      <c r="G257" s="41"/>
      <c r="H257" s="41"/>
      <c r="I257" s="41"/>
    </row>
    <row r="258" spans="1:9" ht="12.75">
      <c r="A258" s="58" t="s">
        <v>800</v>
      </c>
      <c r="B258" s="39" t="s">
        <v>716</v>
      </c>
      <c r="C258" s="39" t="s">
        <v>801</v>
      </c>
      <c r="D258" s="60"/>
      <c r="E258" s="60"/>
      <c r="F258" s="59" t="s">
        <v>1885</v>
      </c>
      <c r="G258" s="41"/>
      <c r="H258" s="41"/>
      <c r="I258" s="41"/>
    </row>
    <row r="259" spans="1:9" ht="12.75">
      <c r="A259" s="58" t="s">
        <v>802</v>
      </c>
      <c r="B259" s="39" t="s">
        <v>716</v>
      </c>
      <c r="C259" s="39" t="s">
        <v>803</v>
      </c>
      <c r="D259" s="60"/>
      <c r="E259" s="60"/>
      <c r="F259" s="59" t="s">
        <v>1885</v>
      </c>
      <c r="G259" s="41"/>
      <c r="H259" s="41"/>
      <c r="I259" s="41"/>
    </row>
    <row r="260" spans="1:9" ht="12.75">
      <c r="A260" s="58" t="s">
        <v>804</v>
      </c>
      <c r="B260" s="39" t="s">
        <v>716</v>
      </c>
      <c r="C260" s="39" t="s">
        <v>805</v>
      </c>
      <c r="D260" s="60"/>
      <c r="E260" s="60"/>
      <c r="F260" s="59" t="s">
        <v>1885</v>
      </c>
      <c r="G260" s="41"/>
      <c r="H260" s="41"/>
      <c r="I260" s="41"/>
    </row>
    <row r="261" spans="1:9" ht="12.75">
      <c r="A261" s="58" t="s">
        <v>806</v>
      </c>
      <c r="B261" s="39" t="s">
        <v>716</v>
      </c>
      <c r="C261" s="39" t="s">
        <v>807</v>
      </c>
      <c r="D261" s="60"/>
      <c r="E261" s="60"/>
      <c r="F261" s="59" t="s">
        <v>1885</v>
      </c>
      <c r="G261" s="41"/>
      <c r="H261" s="41"/>
      <c r="I261" s="41"/>
    </row>
    <row r="262" spans="1:9" ht="12.75">
      <c r="A262" s="58" t="s">
        <v>808</v>
      </c>
      <c r="B262" s="39" t="s">
        <v>716</v>
      </c>
      <c r="C262" s="39" t="s">
        <v>809</v>
      </c>
      <c r="D262" s="60"/>
      <c r="E262" s="60"/>
      <c r="F262" s="59" t="s">
        <v>1885</v>
      </c>
      <c r="G262" s="41"/>
      <c r="H262" s="41"/>
      <c r="I262" s="41"/>
    </row>
    <row r="263" spans="1:9" ht="12.75">
      <c r="A263" s="58" t="s">
        <v>810</v>
      </c>
      <c r="B263" s="39" t="s">
        <v>716</v>
      </c>
      <c r="C263" s="39" t="s">
        <v>811</v>
      </c>
      <c r="D263" s="60"/>
      <c r="E263" s="60"/>
      <c r="F263" s="59" t="s">
        <v>1885</v>
      </c>
      <c r="G263" s="41"/>
      <c r="H263" s="41"/>
      <c r="I263" s="41"/>
    </row>
    <row r="264" spans="1:9" ht="12.75">
      <c r="A264" s="58" t="s">
        <v>812</v>
      </c>
      <c r="B264" s="39" t="s">
        <v>716</v>
      </c>
      <c r="C264" s="39" t="s">
        <v>813</v>
      </c>
      <c r="D264" s="60"/>
      <c r="E264" s="60"/>
      <c r="F264" s="59" t="s">
        <v>1885</v>
      </c>
      <c r="G264" s="41"/>
      <c r="H264" s="41"/>
      <c r="I264" s="41"/>
    </row>
    <row r="265" spans="1:9" ht="12.75">
      <c r="A265" s="58" t="s">
        <v>814</v>
      </c>
      <c r="B265" s="39" t="s">
        <v>716</v>
      </c>
      <c r="C265" s="39" t="s">
        <v>815</v>
      </c>
      <c r="D265" s="60"/>
      <c r="E265" s="60"/>
      <c r="F265" s="59" t="s">
        <v>1885</v>
      </c>
      <c r="G265" s="41"/>
      <c r="H265" s="41"/>
      <c r="I265" s="41"/>
    </row>
    <row r="266" spans="1:9" ht="12.75">
      <c r="A266" s="58" t="s">
        <v>816</v>
      </c>
      <c r="B266" s="39" t="s">
        <v>716</v>
      </c>
      <c r="C266" s="39" t="s">
        <v>817</v>
      </c>
      <c r="D266" s="60"/>
      <c r="E266" s="60"/>
      <c r="F266" s="59" t="s">
        <v>1885</v>
      </c>
      <c r="G266" s="41"/>
      <c r="H266" s="41"/>
      <c r="I266" s="41"/>
    </row>
    <row r="267" spans="1:9" ht="12.75">
      <c r="A267" s="58" t="s">
        <v>818</v>
      </c>
      <c r="B267" s="39" t="s">
        <v>716</v>
      </c>
      <c r="C267" s="39" t="s">
        <v>819</v>
      </c>
      <c r="D267" s="60"/>
      <c r="E267" s="60"/>
      <c r="F267" s="59" t="s">
        <v>1885</v>
      </c>
      <c r="G267" s="41"/>
      <c r="H267" s="41"/>
      <c r="I267" s="41"/>
    </row>
    <row r="268" spans="1:9" ht="12.75">
      <c r="A268" s="58" t="s">
        <v>820</v>
      </c>
      <c r="B268" s="39" t="s">
        <v>716</v>
      </c>
      <c r="C268" s="39" t="s">
        <v>821</v>
      </c>
      <c r="D268" s="60"/>
      <c r="E268" s="60"/>
      <c r="F268" s="59" t="s">
        <v>1885</v>
      </c>
      <c r="G268" s="41"/>
      <c r="H268" s="41"/>
      <c r="I268" s="41"/>
    </row>
    <row r="269" spans="1:9" ht="12.75">
      <c r="A269" s="58" t="s">
        <v>822</v>
      </c>
      <c r="B269" s="39" t="s">
        <v>716</v>
      </c>
      <c r="C269" s="39" t="s">
        <v>823</v>
      </c>
      <c r="D269" s="60"/>
      <c r="E269" s="60"/>
      <c r="F269" s="59" t="s">
        <v>1885</v>
      </c>
      <c r="G269" s="41"/>
      <c r="H269" s="41"/>
      <c r="I269" s="41"/>
    </row>
    <row r="270" spans="1:9" ht="12.75">
      <c r="A270" s="58" t="s">
        <v>824</v>
      </c>
      <c r="B270" s="39" t="s">
        <v>716</v>
      </c>
      <c r="C270" s="39" t="s">
        <v>825</v>
      </c>
      <c r="D270" s="60"/>
      <c r="E270" s="60"/>
      <c r="F270" s="59" t="s">
        <v>1885</v>
      </c>
      <c r="G270" s="41"/>
      <c r="H270" s="41"/>
      <c r="I270" s="41"/>
    </row>
    <row r="271" spans="1:9" ht="12.75">
      <c r="A271" s="58" t="s">
        <v>826</v>
      </c>
      <c r="B271" s="39" t="s">
        <v>716</v>
      </c>
      <c r="C271" s="39" t="s">
        <v>827</v>
      </c>
      <c r="D271" s="60"/>
      <c r="E271" s="60"/>
      <c r="F271" s="59" t="s">
        <v>1885</v>
      </c>
      <c r="G271" s="41"/>
      <c r="H271" s="41"/>
      <c r="I271" s="41"/>
    </row>
    <row r="272" spans="1:9" ht="12.75">
      <c r="A272" s="58" t="s">
        <v>828</v>
      </c>
      <c r="B272" s="39" t="s">
        <v>136</v>
      </c>
      <c r="C272" s="39" t="s">
        <v>829</v>
      </c>
      <c r="D272" s="60"/>
      <c r="E272" s="60"/>
      <c r="F272" s="60"/>
      <c r="G272" s="41"/>
      <c r="H272" s="41"/>
      <c r="I272" s="41"/>
    </row>
    <row r="273" spans="1:9" ht="12.75">
      <c r="A273" s="58" t="s">
        <v>830</v>
      </c>
      <c r="B273" s="39" t="s">
        <v>136</v>
      </c>
      <c r="C273" s="39" t="s">
        <v>831</v>
      </c>
      <c r="D273" s="60"/>
      <c r="E273" s="60"/>
      <c r="F273" s="60"/>
      <c r="G273" s="41"/>
      <c r="H273" s="41"/>
      <c r="I273" s="41"/>
    </row>
    <row r="274" spans="1:9" ht="12.75">
      <c r="A274" s="58" t="s">
        <v>832</v>
      </c>
      <c r="B274" s="39" t="s">
        <v>136</v>
      </c>
      <c r="C274" s="39" t="s">
        <v>833</v>
      </c>
      <c r="D274" s="60"/>
      <c r="E274" s="60"/>
      <c r="F274" s="60"/>
      <c r="G274" s="41"/>
      <c r="H274" s="41"/>
      <c r="I274" s="41"/>
    </row>
    <row r="275" spans="1:9" ht="12.75">
      <c r="A275" s="58" t="s">
        <v>834</v>
      </c>
      <c r="B275" s="39" t="s">
        <v>136</v>
      </c>
      <c r="C275" s="39" t="s">
        <v>835</v>
      </c>
      <c r="D275" s="60"/>
      <c r="E275" s="60"/>
      <c r="F275" s="60"/>
      <c r="G275" s="41"/>
      <c r="H275" s="41"/>
      <c r="I275" s="41"/>
    </row>
    <row r="276" spans="1:9" ht="12.75">
      <c r="A276" s="58" t="s">
        <v>836</v>
      </c>
      <c r="B276" s="39" t="s">
        <v>136</v>
      </c>
      <c r="C276" s="39" t="s">
        <v>837</v>
      </c>
      <c r="D276" s="60"/>
      <c r="E276" s="60"/>
      <c r="F276" s="60"/>
      <c r="G276" s="41"/>
      <c r="H276" s="41"/>
      <c r="I276" s="41"/>
    </row>
    <row r="277" spans="1:9" ht="12.75">
      <c r="A277" s="58" t="s">
        <v>838</v>
      </c>
      <c r="B277" s="39" t="s">
        <v>136</v>
      </c>
      <c r="C277" s="39" t="s">
        <v>839</v>
      </c>
      <c r="D277" s="60"/>
      <c r="E277" s="60"/>
      <c r="F277" s="60"/>
      <c r="G277" s="41"/>
      <c r="H277" s="41"/>
      <c r="I277" s="41"/>
    </row>
    <row r="278" spans="1:9" ht="12.75">
      <c r="A278" s="58" t="s">
        <v>840</v>
      </c>
      <c r="B278" s="39" t="s">
        <v>136</v>
      </c>
      <c r="C278" s="39" t="s">
        <v>841</v>
      </c>
      <c r="D278" s="60"/>
      <c r="E278" s="60"/>
      <c r="F278" s="60"/>
      <c r="G278" s="41"/>
      <c r="H278" s="41"/>
      <c r="I278" s="41"/>
    </row>
    <row r="279" spans="1:9" ht="12.75">
      <c r="A279" s="58" t="s">
        <v>842</v>
      </c>
      <c r="B279" s="39" t="s">
        <v>136</v>
      </c>
      <c r="C279" s="39" t="s">
        <v>843</v>
      </c>
      <c r="D279" s="60"/>
      <c r="E279" s="60"/>
      <c r="F279" s="60"/>
      <c r="G279" s="41"/>
      <c r="H279" s="41"/>
      <c r="I279" s="41"/>
    </row>
    <row r="280" spans="1:9" ht="12.75">
      <c r="A280" s="58" t="s">
        <v>844</v>
      </c>
      <c r="B280" s="39" t="s">
        <v>136</v>
      </c>
      <c r="C280" s="39" t="s">
        <v>845</v>
      </c>
      <c r="D280" s="60"/>
      <c r="E280" s="60"/>
      <c r="F280" s="60"/>
      <c r="G280" s="41"/>
      <c r="H280" s="41"/>
      <c r="I280" s="41"/>
    </row>
    <row r="281" spans="1:9" ht="12.75">
      <c r="A281" s="58" t="s">
        <v>846</v>
      </c>
      <c r="B281" s="39" t="s">
        <v>136</v>
      </c>
      <c r="C281" s="39" t="s">
        <v>847</v>
      </c>
      <c r="D281" s="60"/>
      <c r="E281" s="60"/>
      <c r="F281" s="60"/>
      <c r="G281" s="41"/>
      <c r="H281" s="41"/>
      <c r="I281" s="41"/>
    </row>
    <row r="282" spans="1:9" ht="12.75">
      <c r="A282" s="58" t="s">
        <v>848</v>
      </c>
      <c r="B282" s="39" t="s">
        <v>136</v>
      </c>
      <c r="C282" s="39" t="s">
        <v>849</v>
      </c>
      <c r="D282" s="60"/>
      <c r="E282" s="60"/>
      <c r="F282" s="60"/>
      <c r="G282" s="41"/>
      <c r="H282" s="41"/>
      <c r="I282" s="41"/>
    </row>
    <row r="283" spans="1:9" ht="12.75">
      <c r="A283" s="58" t="s">
        <v>850</v>
      </c>
      <c r="B283" s="39" t="s">
        <v>136</v>
      </c>
      <c r="C283" s="39" t="s">
        <v>851</v>
      </c>
      <c r="D283" s="60"/>
      <c r="E283" s="60"/>
      <c r="F283" s="60"/>
      <c r="G283" s="41"/>
      <c r="H283" s="41"/>
      <c r="I283" s="41"/>
    </row>
    <row r="284" spans="1:9" ht="12.75">
      <c r="A284" s="58" t="s">
        <v>852</v>
      </c>
      <c r="B284" s="39" t="s">
        <v>136</v>
      </c>
      <c r="C284" s="39" t="s">
        <v>853</v>
      </c>
      <c r="D284" s="60"/>
      <c r="E284" s="60"/>
      <c r="F284" s="60"/>
      <c r="G284" s="41"/>
      <c r="H284" s="41"/>
      <c r="I284" s="41"/>
    </row>
    <row r="285" spans="1:9" ht="12.75">
      <c r="A285" s="58" t="s">
        <v>854</v>
      </c>
      <c r="B285" s="39" t="s">
        <v>136</v>
      </c>
      <c r="C285" s="39" t="s">
        <v>855</v>
      </c>
      <c r="D285" s="60"/>
      <c r="E285" s="60"/>
      <c r="F285" s="60"/>
      <c r="G285" s="41"/>
      <c r="H285" s="41"/>
      <c r="I285" s="41"/>
    </row>
    <row r="286" spans="1:9" ht="12.75">
      <c r="A286" s="58" t="s">
        <v>856</v>
      </c>
      <c r="B286" s="39" t="s">
        <v>136</v>
      </c>
      <c r="C286" s="39" t="s">
        <v>857</v>
      </c>
      <c r="D286" s="60"/>
      <c r="E286" s="60"/>
      <c r="F286" s="60"/>
      <c r="G286" s="41"/>
      <c r="H286" s="41"/>
      <c r="I286" s="41"/>
    </row>
    <row r="287" spans="1:9" ht="12.75">
      <c r="A287" s="58" t="s">
        <v>858</v>
      </c>
      <c r="B287" s="39" t="s">
        <v>136</v>
      </c>
      <c r="C287" s="39" t="s">
        <v>859</v>
      </c>
      <c r="D287" s="60"/>
      <c r="E287" s="60"/>
      <c r="F287" s="60"/>
      <c r="G287" s="41"/>
      <c r="H287" s="41"/>
      <c r="I287" s="41"/>
    </row>
    <row r="288" spans="1:9" ht="12.75">
      <c r="A288" s="58" t="s">
        <v>860</v>
      </c>
      <c r="B288" s="39" t="s">
        <v>136</v>
      </c>
      <c r="C288" s="39" t="s">
        <v>861</v>
      </c>
      <c r="D288" s="60"/>
      <c r="E288" s="60"/>
      <c r="F288" s="60"/>
      <c r="G288" s="41"/>
      <c r="H288" s="41"/>
      <c r="I288" s="41"/>
    </row>
    <row r="289" spans="1:9" ht="12.75">
      <c r="A289" s="58" t="s">
        <v>862</v>
      </c>
      <c r="B289" s="39" t="s">
        <v>136</v>
      </c>
      <c r="C289" s="39" t="s">
        <v>863</v>
      </c>
      <c r="D289" s="60"/>
      <c r="E289" s="60"/>
      <c r="F289" s="60"/>
      <c r="G289" s="41"/>
      <c r="H289" s="41"/>
      <c r="I289" s="41"/>
    </row>
    <row r="290" spans="1:9" ht="12.75">
      <c r="A290" s="58" t="s">
        <v>864</v>
      </c>
      <c r="B290" s="39" t="s">
        <v>136</v>
      </c>
      <c r="C290" s="39" t="s">
        <v>865</v>
      </c>
      <c r="D290" s="60"/>
      <c r="E290" s="60"/>
      <c r="F290" s="60"/>
      <c r="G290" s="41"/>
      <c r="H290" s="41"/>
      <c r="I290" s="41"/>
    </row>
    <row r="291" spans="1:9" ht="12.75">
      <c r="A291" s="58" t="s">
        <v>866</v>
      </c>
      <c r="B291" s="39" t="s">
        <v>136</v>
      </c>
      <c r="C291" s="39" t="s">
        <v>867</v>
      </c>
      <c r="D291" s="60"/>
      <c r="E291" s="60"/>
      <c r="F291" s="60"/>
      <c r="G291" s="41"/>
      <c r="H291" s="41"/>
      <c r="I291" s="41"/>
    </row>
    <row r="292" spans="1:9" ht="12.75">
      <c r="A292" s="58" t="s">
        <v>868</v>
      </c>
      <c r="B292" s="39" t="s">
        <v>136</v>
      </c>
      <c r="C292" s="39" t="s">
        <v>869</v>
      </c>
      <c r="D292" s="60"/>
      <c r="E292" s="60"/>
      <c r="F292" s="60"/>
      <c r="G292" s="41"/>
      <c r="H292" s="41"/>
      <c r="I292" s="41"/>
    </row>
    <row r="293" spans="1:9" ht="12.75">
      <c r="A293" s="58" t="s">
        <v>870</v>
      </c>
      <c r="B293" s="39" t="s">
        <v>136</v>
      </c>
      <c r="C293" s="39" t="s">
        <v>871</v>
      </c>
      <c r="D293" s="60"/>
      <c r="E293" s="60"/>
      <c r="F293" s="60"/>
      <c r="G293" s="41"/>
      <c r="H293" s="41"/>
      <c r="I293" s="41"/>
    </row>
    <row r="294" spans="1:9" ht="12.75">
      <c r="A294" s="58" t="s">
        <v>872</v>
      </c>
      <c r="B294" s="39" t="s">
        <v>136</v>
      </c>
      <c r="C294" s="39" t="s">
        <v>873</v>
      </c>
      <c r="D294" s="60"/>
      <c r="E294" s="60"/>
      <c r="F294" s="60"/>
      <c r="G294" s="41"/>
      <c r="H294" s="41"/>
      <c r="I294" s="41"/>
    </row>
    <row r="295" spans="1:9" ht="12.75">
      <c r="A295" s="58" t="s">
        <v>874</v>
      </c>
      <c r="B295" s="39" t="s">
        <v>136</v>
      </c>
      <c r="C295" s="39" t="s">
        <v>875</v>
      </c>
      <c r="D295" s="60"/>
      <c r="E295" s="60"/>
      <c r="F295" s="60"/>
      <c r="G295" s="41"/>
      <c r="H295" s="41"/>
      <c r="I295" s="41"/>
    </row>
    <row r="296" spans="1:9" ht="12.75">
      <c r="A296" s="58" t="s">
        <v>876</v>
      </c>
      <c r="B296" s="39" t="s">
        <v>136</v>
      </c>
      <c r="C296" s="39" t="s">
        <v>877</v>
      </c>
      <c r="D296" s="60"/>
      <c r="E296" s="60"/>
      <c r="F296" s="60"/>
      <c r="G296" s="41"/>
      <c r="H296" s="41"/>
      <c r="I296" s="41"/>
    </row>
    <row r="297" spans="1:9" ht="12.75">
      <c r="A297" s="58" t="s">
        <v>878</v>
      </c>
      <c r="B297" s="39" t="s">
        <v>136</v>
      </c>
      <c r="C297" s="39" t="s">
        <v>879</v>
      </c>
      <c r="D297" s="60"/>
      <c r="E297" s="60"/>
      <c r="F297" s="60"/>
      <c r="G297" s="41"/>
      <c r="H297" s="41"/>
      <c r="I297" s="41"/>
    </row>
    <row r="298" spans="1:9" ht="12.75">
      <c r="A298" s="58" t="s">
        <v>880</v>
      </c>
      <c r="B298" s="39" t="s">
        <v>136</v>
      </c>
      <c r="C298" s="39" t="s">
        <v>881</v>
      </c>
      <c r="D298" s="60"/>
      <c r="E298" s="60"/>
      <c r="F298" s="60"/>
      <c r="G298" s="41"/>
      <c r="H298" s="41"/>
      <c r="I298" s="41"/>
    </row>
    <row r="299" spans="1:9" ht="12.75">
      <c r="A299" s="58" t="s">
        <v>882</v>
      </c>
      <c r="B299" s="39" t="s">
        <v>136</v>
      </c>
      <c r="C299" s="39" t="s">
        <v>883</v>
      </c>
      <c r="D299" s="60"/>
      <c r="E299" s="60"/>
      <c r="F299" s="60"/>
      <c r="G299" s="41"/>
      <c r="H299" s="41"/>
      <c r="I299" s="41"/>
    </row>
    <row r="300" spans="1:9" ht="12.75">
      <c r="A300" s="58" t="s">
        <v>884</v>
      </c>
      <c r="B300" s="39" t="s">
        <v>136</v>
      </c>
      <c r="C300" s="39" t="s">
        <v>885</v>
      </c>
      <c r="D300" s="60"/>
      <c r="E300" s="60"/>
      <c r="F300" s="59" t="s">
        <v>1885</v>
      </c>
      <c r="G300" s="41"/>
      <c r="H300" s="41"/>
      <c r="I300" s="41"/>
    </row>
    <row r="301" spans="1:9" ht="12.75">
      <c r="A301" s="58" t="s">
        <v>886</v>
      </c>
      <c r="B301" s="39" t="s">
        <v>136</v>
      </c>
      <c r="C301" s="39" t="s">
        <v>887</v>
      </c>
      <c r="D301" s="60"/>
      <c r="E301" s="60"/>
      <c r="F301" s="59" t="s">
        <v>1885</v>
      </c>
      <c r="G301" s="41"/>
      <c r="H301" s="41"/>
      <c r="I301" s="41"/>
    </row>
    <row r="302" spans="1:9" ht="12.75">
      <c r="A302" s="58" t="s">
        <v>888</v>
      </c>
      <c r="B302" s="39" t="s">
        <v>136</v>
      </c>
      <c r="C302" s="39" t="s">
        <v>889</v>
      </c>
      <c r="D302" s="60"/>
      <c r="E302" s="60"/>
      <c r="F302" s="59" t="s">
        <v>1885</v>
      </c>
      <c r="G302" s="41"/>
      <c r="H302" s="41"/>
      <c r="I302" s="41"/>
    </row>
    <row r="303" spans="1:9" ht="12.75">
      <c r="A303" s="58" t="s">
        <v>394</v>
      </c>
      <c r="B303" s="39" t="s">
        <v>317</v>
      </c>
      <c r="C303" s="39" t="s">
        <v>890</v>
      </c>
      <c r="D303" s="61">
        <f>SUM(R19960091:R19967101)</f>
        <v>0</v>
      </c>
      <c r="E303" s="61">
        <f>SUM(R19960092:R19967102)</f>
        <v>0</v>
      </c>
      <c r="F303" s="61">
        <f>SUM(R19960093:R19967103)</f>
        <v>0</v>
      </c>
      <c r="G303" s="41"/>
      <c r="H303" s="41"/>
      <c r="I303" s="41"/>
    </row>
    <row r="304" spans="1:9" ht="12.75">
      <c r="A304" s="58" t="s">
        <v>891</v>
      </c>
      <c r="B304" s="39" t="s">
        <v>136</v>
      </c>
      <c r="C304" s="39" t="s">
        <v>892</v>
      </c>
      <c r="D304" s="60"/>
      <c r="E304" s="60"/>
      <c r="F304" s="60"/>
      <c r="G304" s="41"/>
      <c r="H304" s="41"/>
      <c r="I304" s="41"/>
    </row>
    <row r="305" spans="1:9" ht="12.75">
      <c r="A305" s="58" t="s">
        <v>893</v>
      </c>
      <c r="B305" s="39" t="s">
        <v>136</v>
      </c>
      <c r="C305" s="39" t="s">
        <v>894</v>
      </c>
      <c r="D305" s="60"/>
      <c r="E305" s="60"/>
      <c r="F305" s="60"/>
      <c r="G305" s="41"/>
      <c r="H305" s="41"/>
      <c r="I305" s="41"/>
    </row>
    <row r="306" spans="1:9" ht="12.75">
      <c r="A306" s="58" t="s">
        <v>895</v>
      </c>
      <c r="B306" s="39" t="s">
        <v>136</v>
      </c>
      <c r="C306" s="39" t="s">
        <v>896</v>
      </c>
      <c r="D306" s="60"/>
      <c r="E306" s="60"/>
      <c r="F306" s="60"/>
      <c r="G306" s="41"/>
      <c r="H306" s="41"/>
      <c r="I306" s="41"/>
    </row>
    <row r="307" spans="1:9" ht="12.75">
      <c r="A307" s="58" t="s">
        <v>897</v>
      </c>
      <c r="B307" s="39" t="s">
        <v>136</v>
      </c>
      <c r="C307" s="39" t="s">
        <v>898</v>
      </c>
      <c r="D307" s="60"/>
      <c r="E307" s="60"/>
      <c r="F307" s="60"/>
      <c r="G307" s="41"/>
      <c r="H307" s="41"/>
      <c r="I307" s="41"/>
    </row>
    <row r="308" spans="1:9" ht="12.75">
      <c r="A308" s="58" t="s">
        <v>899</v>
      </c>
      <c r="B308" s="39" t="s">
        <v>136</v>
      </c>
      <c r="C308" s="39" t="s">
        <v>900</v>
      </c>
      <c r="D308" s="60"/>
      <c r="E308" s="60"/>
      <c r="F308" s="60"/>
      <c r="G308" s="41"/>
      <c r="H308" s="41"/>
      <c r="I308" s="41"/>
    </row>
    <row r="309" spans="1:9" ht="12.75">
      <c r="A309" s="58" t="s">
        <v>901</v>
      </c>
      <c r="B309" s="39" t="s">
        <v>136</v>
      </c>
      <c r="C309" s="39" t="s">
        <v>902</v>
      </c>
      <c r="D309" s="60"/>
      <c r="E309" s="60"/>
      <c r="F309" s="60"/>
      <c r="G309" s="41"/>
      <c r="H309" s="41"/>
      <c r="I309" s="41"/>
    </row>
    <row r="310" spans="1:9" ht="12.75">
      <c r="A310" s="58" t="s">
        <v>903</v>
      </c>
      <c r="B310" s="39" t="s">
        <v>136</v>
      </c>
      <c r="C310" s="39" t="s">
        <v>904</v>
      </c>
      <c r="D310" s="60"/>
      <c r="E310" s="60"/>
      <c r="F310" s="60"/>
      <c r="G310" s="41"/>
      <c r="H310" s="41"/>
      <c r="I310" s="41"/>
    </row>
    <row r="311" spans="1:9" ht="25.5">
      <c r="A311" s="58" t="s">
        <v>905</v>
      </c>
      <c r="B311" s="39" t="s">
        <v>136</v>
      </c>
      <c r="C311" s="39" t="s">
        <v>906</v>
      </c>
      <c r="D311" s="60"/>
      <c r="E311" s="60"/>
      <c r="F311" s="60"/>
      <c r="G311" s="41"/>
      <c r="H311" s="41"/>
      <c r="I311" s="41"/>
    </row>
    <row r="312" spans="1:9" ht="12.75">
      <c r="A312" s="58" t="s">
        <v>907</v>
      </c>
      <c r="B312" s="39" t="s">
        <v>136</v>
      </c>
      <c r="C312" s="39" t="s">
        <v>908</v>
      </c>
      <c r="D312" s="60"/>
      <c r="E312" s="60"/>
      <c r="F312" s="60"/>
      <c r="G312" s="41"/>
      <c r="H312" s="41"/>
      <c r="I312" s="41"/>
    </row>
    <row r="313" spans="1:9" ht="12.75">
      <c r="A313" s="58" t="s">
        <v>909</v>
      </c>
      <c r="B313" s="39" t="s">
        <v>136</v>
      </c>
      <c r="C313" s="39" t="s">
        <v>910</v>
      </c>
      <c r="D313" s="60"/>
      <c r="E313" s="60"/>
      <c r="F313" s="60"/>
      <c r="G313" s="41"/>
      <c r="H313" s="41"/>
      <c r="I313" s="41"/>
    </row>
    <row r="314" spans="1:9" ht="12.75">
      <c r="A314" s="58" t="s">
        <v>911</v>
      </c>
      <c r="B314" s="39" t="s">
        <v>136</v>
      </c>
      <c r="C314" s="39" t="s">
        <v>912</v>
      </c>
      <c r="D314" s="60"/>
      <c r="E314" s="60"/>
      <c r="F314" s="60"/>
      <c r="G314" s="41"/>
      <c r="H314" s="41"/>
      <c r="I314" s="41"/>
    </row>
    <row r="315" spans="1:9" ht="12.75">
      <c r="A315" s="58" t="s">
        <v>913</v>
      </c>
      <c r="B315" s="39" t="s">
        <v>136</v>
      </c>
      <c r="C315" s="39" t="s">
        <v>914</v>
      </c>
      <c r="D315" s="60"/>
      <c r="E315" s="60"/>
      <c r="F315" s="60"/>
      <c r="G315" s="41"/>
      <c r="H315" s="41"/>
      <c r="I315" s="41"/>
    </row>
    <row r="316" spans="1:9" ht="12.75">
      <c r="A316" s="58" t="s">
        <v>915</v>
      </c>
      <c r="B316" s="39" t="s">
        <v>136</v>
      </c>
      <c r="C316" s="39" t="s">
        <v>916</v>
      </c>
      <c r="D316" s="60"/>
      <c r="E316" s="60"/>
      <c r="F316" s="60"/>
      <c r="G316" s="41"/>
      <c r="H316" s="41"/>
      <c r="I316" s="41"/>
    </row>
    <row r="317" spans="1:9" ht="12.75">
      <c r="A317" s="58" t="s">
        <v>917</v>
      </c>
      <c r="B317" s="39" t="s">
        <v>136</v>
      </c>
      <c r="C317" s="39" t="s">
        <v>918</v>
      </c>
      <c r="D317" s="60"/>
      <c r="E317" s="60"/>
      <c r="F317" s="60"/>
      <c r="G317" s="41"/>
      <c r="H317" s="41"/>
      <c r="I317" s="41"/>
    </row>
    <row r="318" spans="1:9" ht="12.75">
      <c r="A318" s="58" t="s">
        <v>919</v>
      </c>
      <c r="B318" s="39" t="s">
        <v>136</v>
      </c>
      <c r="C318" s="39" t="s">
        <v>920</v>
      </c>
      <c r="D318" s="60"/>
      <c r="E318" s="60"/>
      <c r="F318" s="60"/>
      <c r="G318" s="41"/>
      <c r="H318" s="41"/>
      <c r="I318" s="41"/>
    </row>
    <row r="319" spans="1:9" ht="12.75">
      <c r="A319" s="58" t="s">
        <v>921</v>
      </c>
      <c r="B319" s="39" t="s">
        <v>136</v>
      </c>
      <c r="C319" s="39" t="s">
        <v>922</v>
      </c>
      <c r="D319" s="60"/>
      <c r="E319" s="60"/>
      <c r="F319" s="60"/>
      <c r="G319" s="41"/>
      <c r="H319" s="41"/>
      <c r="I319" s="41"/>
    </row>
    <row r="320" spans="1:9" ht="12.75">
      <c r="A320" s="58" t="s">
        <v>923</v>
      </c>
      <c r="B320" s="39" t="s">
        <v>136</v>
      </c>
      <c r="C320" s="39" t="s">
        <v>924</v>
      </c>
      <c r="D320" s="60"/>
      <c r="E320" s="60"/>
      <c r="F320" s="60"/>
      <c r="G320" s="41"/>
      <c r="H320" s="41"/>
      <c r="I320" s="41"/>
    </row>
    <row r="321" spans="1:9" ht="12.75">
      <c r="A321" s="58" t="s">
        <v>925</v>
      </c>
      <c r="B321" s="39" t="s">
        <v>136</v>
      </c>
      <c r="C321" s="39" t="s">
        <v>926</v>
      </c>
      <c r="D321" s="60"/>
      <c r="E321" s="60"/>
      <c r="F321" s="60"/>
      <c r="G321" s="41"/>
      <c r="H321" s="41"/>
      <c r="I321" s="41"/>
    </row>
    <row r="322" spans="1:9" ht="12.75">
      <c r="A322" s="58" t="s">
        <v>927</v>
      </c>
      <c r="B322" s="39" t="s">
        <v>136</v>
      </c>
      <c r="C322" s="39" t="s">
        <v>928</v>
      </c>
      <c r="D322" s="60"/>
      <c r="E322" s="60"/>
      <c r="F322" s="60"/>
      <c r="G322" s="41"/>
      <c r="H322" s="41"/>
      <c r="I322" s="41"/>
    </row>
    <row r="323" spans="1:9" ht="12.75">
      <c r="A323" s="58" t="s">
        <v>929</v>
      </c>
      <c r="B323" s="39" t="s">
        <v>136</v>
      </c>
      <c r="C323" s="39" t="s">
        <v>930</v>
      </c>
      <c r="D323" s="60"/>
      <c r="E323" s="60"/>
      <c r="F323" s="60"/>
      <c r="G323" s="41"/>
      <c r="H323" s="41"/>
      <c r="I323" s="41"/>
    </row>
    <row r="324" spans="1:9" ht="12.75">
      <c r="A324" s="58" t="s">
        <v>931</v>
      </c>
      <c r="B324" s="39" t="s">
        <v>136</v>
      </c>
      <c r="C324" s="39" t="s">
        <v>932</v>
      </c>
      <c r="D324" s="60"/>
      <c r="E324" s="60"/>
      <c r="F324" s="60"/>
      <c r="G324" s="41"/>
      <c r="H324" s="41"/>
      <c r="I324" s="41"/>
    </row>
    <row r="325" spans="1:9" ht="12.75">
      <c r="A325" s="58" t="s">
        <v>933</v>
      </c>
      <c r="B325" s="39" t="s">
        <v>136</v>
      </c>
      <c r="C325" s="39" t="s">
        <v>934</v>
      </c>
      <c r="D325" s="60"/>
      <c r="E325" s="60"/>
      <c r="F325" s="60"/>
      <c r="G325" s="41"/>
      <c r="H325" s="41"/>
      <c r="I325" s="41"/>
    </row>
    <row r="326" spans="1:9" ht="12.75">
      <c r="A326" s="58" t="s">
        <v>935</v>
      </c>
      <c r="B326" s="39" t="s">
        <v>136</v>
      </c>
      <c r="C326" s="39" t="s">
        <v>936</v>
      </c>
      <c r="D326" s="60"/>
      <c r="E326" s="60"/>
      <c r="F326" s="60"/>
      <c r="G326" s="41"/>
      <c r="H326" s="41"/>
      <c r="I326" s="41"/>
    </row>
    <row r="327" spans="1:9" ht="12.75">
      <c r="A327" s="58" t="s">
        <v>937</v>
      </c>
      <c r="B327" s="39" t="s">
        <v>136</v>
      </c>
      <c r="C327" s="39" t="s">
        <v>938</v>
      </c>
      <c r="D327" s="60"/>
      <c r="E327" s="60"/>
      <c r="F327" s="60"/>
      <c r="G327" s="41"/>
      <c r="H327" s="41"/>
      <c r="I327" s="41"/>
    </row>
    <row r="328" spans="1:9" ht="12.75">
      <c r="A328" s="58" t="s">
        <v>939</v>
      </c>
      <c r="B328" s="39" t="s">
        <v>136</v>
      </c>
      <c r="C328" s="39" t="s">
        <v>940</v>
      </c>
      <c r="D328" s="60"/>
      <c r="E328" s="60"/>
      <c r="F328" s="60"/>
      <c r="G328" s="41"/>
      <c r="H328" s="41"/>
      <c r="I328" s="41"/>
    </row>
    <row r="329" spans="1:9" ht="12.75">
      <c r="A329" s="58" t="s">
        <v>941</v>
      </c>
      <c r="B329" s="39" t="s">
        <v>136</v>
      </c>
      <c r="C329" s="39" t="s">
        <v>942</v>
      </c>
      <c r="D329" s="60"/>
      <c r="E329" s="60"/>
      <c r="F329" s="60"/>
      <c r="G329" s="41"/>
      <c r="H329" s="41"/>
      <c r="I329" s="41"/>
    </row>
    <row r="330" spans="1:9" ht="12.75">
      <c r="A330" s="58" t="s">
        <v>943</v>
      </c>
      <c r="B330" s="39" t="s">
        <v>136</v>
      </c>
      <c r="C330" s="39" t="s">
        <v>944</v>
      </c>
      <c r="D330" s="60"/>
      <c r="E330" s="60"/>
      <c r="F330" s="60"/>
      <c r="G330" s="41"/>
      <c r="H330" s="41"/>
      <c r="I330" s="41"/>
    </row>
    <row r="331" spans="1:9" ht="12.75">
      <c r="A331" s="58" t="s">
        <v>945</v>
      </c>
      <c r="B331" s="39" t="s">
        <v>136</v>
      </c>
      <c r="C331" s="39" t="s">
        <v>946</v>
      </c>
      <c r="D331" s="60"/>
      <c r="E331" s="60"/>
      <c r="F331" s="60"/>
      <c r="G331" s="41"/>
      <c r="H331" s="41"/>
      <c r="I331" s="41"/>
    </row>
    <row r="332" spans="1:9" ht="12.75">
      <c r="A332" s="58" t="s">
        <v>394</v>
      </c>
      <c r="B332" s="39" t="s">
        <v>317</v>
      </c>
      <c r="C332" s="39" t="s">
        <v>947</v>
      </c>
      <c r="D332" s="61">
        <f>SUM(R19968001:R19968521)</f>
        <v>0</v>
      </c>
      <c r="E332" s="61">
        <f>SUM(R19968002:R19968522)</f>
        <v>0</v>
      </c>
      <c r="F332" s="61">
        <f>SUM(R19968003:R19968523)</f>
        <v>0</v>
      </c>
      <c r="G332" s="41"/>
      <c r="H332" s="41"/>
      <c r="I332" s="41"/>
    </row>
    <row r="333" spans="1:9" ht="12.75">
      <c r="A333" s="58" t="s">
        <v>948</v>
      </c>
      <c r="B333" s="39" t="s">
        <v>131</v>
      </c>
      <c r="C333" s="39" t="s">
        <v>949</v>
      </c>
      <c r="D333" s="60"/>
      <c r="E333" s="60"/>
      <c r="F333" s="59" t="s">
        <v>1885</v>
      </c>
      <c r="G333" s="41"/>
      <c r="H333" s="41"/>
      <c r="I333" s="41"/>
    </row>
    <row r="334" spans="1:9" ht="12.75">
      <c r="A334" s="58" t="s">
        <v>950</v>
      </c>
      <c r="B334" s="39" t="s">
        <v>131</v>
      </c>
      <c r="C334" s="39" t="s">
        <v>951</v>
      </c>
      <c r="D334" s="60"/>
      <c r="E334" s="60"/>
      <c r="F334" s="59" t="s">
        <v>1885</v>
      </c>
      <c r="G334" s="41"/>
      <c r="H334" s="41"/>
      <c r="I334" s="41"/>
    </row>
    <row r="335" spans="1:9" ht="12.75">
      <c r="A335" s="58" t="s">
        <v>952</v>
      </c>
      <c r="B335" s="39" t="s">
        <v>131</v>
      </c>
      <c r="C335" s="39" t="s">
        <v>953</v>
      </c>
      <c r="D335" s="60"/>
      <c r="E335" s="60"/>
      <c r="F335" s="59" t="s">
        <v>1885</v>
      </c>
      <c r="G335" s="41"/>
      <c r="H335" s="41"/>
      <c r="I335" s="41"/>
    </row>
    <row r="336" spans="1:9" ht="12.75">
      <c r="A336" s="58" t="s">
        <v>954</v>
      </c>
      <c r="B336" s="39" t="s">
        <v>131</v>
      </c>
      <c r="C336" s="39" t="s">
        <v>955</v>
      </c>
      <c r="D336" s="60"/>
      <c r="E336" s="60"/>
      <c r="F336" s="59" t="s">
        <v>1885</v>
      </c>
      <c r="G336" s="41"/>
      <c r="H336" s="41"/>
      <c r="I336" s="41"/>
    </row>
    <row r="337" spans="1:9" ht="12.75">
      <c r="A337" s="58" t="s">
        <v>956</v>
      </c>
      <c r="B337" s="39" t="s">
        <v>131</v>
      </c>
      <c r="C337" s="39" t="s">
        <v>957</v>
      </c>
      <c r="D337" s="60"/>
      <c r="E337" s="60"/>
      <c r="F337" s="59" t="s">
        <v>1885</v>
      </c>
      <c r="G337" s="41"/>
      <c r="H337" s="41"/>
      <c r="I337" s="41"/>
    </row>
    <row r="338" spans="1:9" ht="12.75">
      <c r="A338" s="58" t="s">
        <v>958</v>
      </c>
      <c r="B338" s="39" t="s">
        <v>131</v>
      </c>
      <c r="C338" s="39" t="s">
        <v>959</v>
      </c>
      <c r="D338" s="60"/>
      <c r="E338" s="60"/>
      <c r="F338" s="59" t="s">
        <v>1885</v>
      </c>
      <c r="G338" s="41"/>
      <c r="H338" s="41"/>
      <c r="I338" s="41"/>
    </row>
    <row r="339" spans="1:9" ht="12.75">
      <c r="A339" s="58" t="s">
        <v>960</v>
      </c>
      <c r="B339" s="39" t="s">
        <v>131</v>
      </c>
      <c r="C339" s="39" t="s">
        <v>961</v>
      </c>
      <c r="D339" s="60"/>
      <c r="E339" s="60"/>
      <c r="F339" s="59" t="s">
        <v>1885</v>
      </c>
      <c r="G339" s="41"/>
      <c r="H339" s="41"/>
      <c r="I339" s="41"/>
    </row>
    <row r="340" spans="1:9" ht="12.75">
      <c r="A340" s="58" t="s">
        <v>962</v>
      </c>
      <c r="B340" s="39" t="s">
        <v>131</v>
      </c>
      <c r="C340" s="39" t="s">
        <v>963</v>
      </c>
      <c r="D340" s="60"/>
      <c r="E340" s="60"/>
      <c r="F340" s="59" t="s">
        <v>1885</v>
      </c>
      <c r="G340" s="41"/>
      <c r="H340" s="41"/>
      <c r="I340" s="41"/>
    </row>
    <row r="341" spans="1:9" ht="12.75">
      <c r="A341" s="58" t="s">
        <v>964</v>
      </c>
      <c r="B341" s="39" t="s">
        <v>131</v>
      </c>
      <c r="C341" s="39" t="s">
        <v>965</v>
      </c>
      <c r="D341" s="60"/>
      <c r="E341" s="60"/>
      <c r="F341" s="59" t="s">
        <v>1885</v>
      </c>
      <c r="G341" s="41"/>
      <c r="H341" s="41"/>
      <c r="I341" s="41"/>
    </row>
    <row r="342" spans="1:9" ht="12.75">
      <c r="A342" s="58" t="s">
        <v>966</v>
      </c>
      <c r="B342" s="39" t="s">
        <v>131</v>
      </c>
      <c r="C342" s="39" t="s">
        <v>967</v>
      </c>
      <c r="D342" s="60"/>
      <c r="E342" s="60"/>
      <c r="F342" s="59" t="s">
        <v>1885</v>
      </c>
      <c r="G342" s="41"/>
      <c r="H342" s="41"/>
      <c r="I342" s="41"/>
    </row>
    <row r="343" spans="1:9" ht="12.75">
      <c r="A343" s="58" t="s">
        <v>968</v>
      </c>
      <c r="B343" s="39" t="s">
        <v>131</v>
      </c>
      <c r="C343" s="39" t="s">
        <v>969</v>
      </c>
      <c r="D343" s="60"/>
      <c r="E343" s="60"/>
      <c r="F343" s="59" t="s">
        <v>1885</v>
      </c>
      <c r="G343" s="41"/>
      <c r="H343" s="41"/>
      <c r="I343" s="41"/>
    </row>
    <row r="344" spans="1:9" ht="12.75">
      <c r="A344" s="58" t="s">
        <v>970</v>
      </c>
      <c r="B344" s="39" t="s">
        <v>971</v>
      </c>
      <c r="C344" s="39" t="s">
        <v>972</v>
      </c>
      <c r="D344" s="60"/>
      <c r="E344" s="60"/>
      <c r="F344" s="59" t="s">
        <v>1885</v>
      </c>
      <c r="G344" s="41"/>
      <c r="H344" s="41"/>
      <c r="I344" s="41"/>
    </row>
    <row r="345" spans="1:9" ht="12.75">
      <c r="A345" s="58" t="s">
        <v>973</v>
      </c>
      <c r="B345" s="39" t="s">
        <v>971</v>
      </c>
      <c r="C345" s="39" t="s">
        <v>974</v>
      </c>
      <c r="D345" s="60"/>
      <c r="E345" s="60"/>
      <c r="F345" s="60"/>
      <c r="G345" s="41"/>
      <c r="H345" s="41"/>
      <c r="I345" s="41"/>
    </row>
    <row r="346" spans="1:9" ht="12.75">
      <c r="A346" s="58" t="s">
        <v>975</v>
      </c>
      <c r="B346" s="39" t="s">
        <v>159</v>
      </c>
      <c r="C346" s="39" t="s">
        <v>976</v>
      </c>
      <c r="D346" s="60"/>
      <c r="E346" s="60"/>
      <c r="F346" s="60"/>
      <c r="G346" s="41"/>
      <c r="H346" s="41"/>
      <c r="I346" s="41"/>
    </row>
    <row r="347" spans="1:9" ht="12.75">
      <c r="A347" s="58" t="s">
        <v>977</v>
      </c>
      <c r="B347" s="39" t="s">
        <v>131</v>
      </c>
      <c r="C347" s="39" t="s">
        <v>978</v>
      </c>
      <c r="D347" s="60"/>
      <c r="E347" s="60"/>
      <c r="F347" s="59" t="s">
        <v>1885</v>
      </c>
      <c r="G347" s="41"/>
      <c r="H347" s="41"/>
      <c r="I347" s="41"/>
    </row>
    <row r="348" spans="1:9" ht="12.75">
      <c r="A348" s="58" t="s">
        <v>979</v>
      </c>
      <c r="B348" s="39" t="s">
        <v>159</v>
      </c>
      <c r="C348" s="39" t="s">
        <v>980</v>
      </c>
      <c r="D348" s="60"/>
      <c r="E348" s="60"/>
      <c r="F348" s="60"/>
      <c r="G348" s="41"/>
      <c r="H348" s="41"/>
      <c r="I348" s="41"/>
    </row>
    <row r="349" spans="1:9" ht="12.75">
      <c r="A349" s="58" t="s">
        <v>981</v>
      </c>
      <c r="B349" s="39" t="s">
        <v>982</v>
      </c>
      <c r="C349" s="39" t="s">
        <v>983</v>
      </c>
      <c r="D349" s="60"/>
      <c r="E349" s="60"/>
      <c r="F349" s="59" t="s">
        <v>1885</v>
      </c>
      <c r="G349" s="41"/>
      <c r="H349" s="41"/>
      <c r="I349" s="41"/>
    </row>
    <row r="350" spans="1:9" ht="12.75">
      <c r="A350" s="58" t="s">
        <v>984</v>
      </c>
      <c r="B350" s="39" t="s">
        <v>982</v>
      </c>
      <c r="C350" s="39" t="s">
        <v>985</v>
      </c>
      <c r="D350" s="60"/>
      <c r="E350" s="60"/>
      <c r="F350" s="59" t="s">
        <v>1885</v>
      </c>
      <c r="G350" s="41"/>
      <c r="H350" s="41"/>
      <c r="I350" s="41"/>
    </row>
    <row r="351" spans="1:9" ht="12.75">
      <c r="A351" s="58" t="s">
        <v>986</v>
      </c>
      <c r="B351" s="39" t="s">
        <v>987</v>
      </c>
      <c r="C351" s="39" t="s">
        <v>988</v>
      </c>
      <c r="D351" s="60"/>
      <c r="E351" s="60"/>
      <c r="F351" s="59" t="s">
        <v>1885</v>
      </c>
      <c r="G351" s="41"/>
      <c r="H351" s="41"/>
      <c r="I351" s="41"/>
    </row>
    <row r="352" spans="1:9" ht="12.75">
      <c r="A352" s="58" t="s">
        <v>989</v>
      </c>
      <c r="B352" s="39" t="s">
        <v>987</v>
      </c>
      <c r="C352" s="39" t="s">
        <v>990</v>
      </c>
      <c r="D352" s="60"/>
      <c r="E352" s="60"/>
      <c r="F352" s="59" t="s">
        <v>1885</v>
      </c>
      <c r="G352" s="41"/>
      <c r="H352" s="41"/>
      <c r="I352" s="41"/>
    </row>
    <row r="353" spans="1:9" ht="12.75">
      <c r="A353" s="58" t="s">
        <v>991</v>
      </c>
      <c r="B353" s="39" t="s">
        <v>987</v>
      </c>
      <c r="C353" s="39" t="s">
        <v>992</v>
      </c>
      <c r="D353" s="60"/>
      <c r="E353" s="60"/>
      <c r="F353" s="60"/>
      <c r="G353" s="41"/>
      <c r="H353" s="41"/>
      <c r="I353" s="41"/>
    </row>
    <row r="354" spans="1:9" ht="12.75">
      <c r="A354" s="58" t="s">
        <v>993</v>
      </c>
      <c r="B354" s="39" t="s">
        <v>994</v>
      </c>
      <c r="C354" s="39" t="s">
        <v>995</v>
      </c>
      <c r="D354" s="60"/>
      <c r="E354" s="60"/>
      <c r="F354" s="59" t="s">
        <v>1885</v>
      </c>
      <c r="G354" s="41"/>
      <c r="H354" s="41"/>
      <c r="I354" s="41"/>
    </row>
    <row r="355" spans="1:9" ht="12.75">
      <c r="A355" s="58" t="s">
        <v>996</v>
      </c>
      <c r="B355" s="39" t="s">
        <v>994</v>
      </c>
      <c r="C355" s="39" t="s">
        <v>997</v>
      </c>
      <c r="D355" s="60"/>
      <c r="E355" s="60"/>
      <c r="F355" s="59" t="s">
        <v>1885</v>
      </c>
      <c r="G355" s="41"/>
      <c r="H355" s="41"/>
      <c r="I355" s="41"/>
    </row>
    <row r="356" spans="1:9" ht="12.75">
      <c r="A356" s="58" t="s">
        <v>998</v>
      </c>
      <c r="B356" s="39" t="s">
        <v>994</v>
      </c>
      <c r="C356" s="39" t="s">
        <v>999</v>
      </c>
      <c r="D356" s="60"/>
      <c r="E356" s="60"/>
      <c r="F356" s="60"/>
      <c r="G356" s="41"/>
      <c r="H356" s="41"/>
      <c r="I356" s="41"/>
    </row>
    <row r="357" spans="1:9" ht="12.75">
      <c r="A357" s="58" t="s">
        <v>1000</v>
      </c>
      <c r="B357" s="39" t="s">
        <v>136</v>
      </c>
      <c r="C357" s="39" t="s">
        <v>1001</v>
      </c>
      <c r="D357" s="60"/>
      <c r="E357" s="60"/>
      <c r="F357" s="60"/>
      <c r="G357" s="41"/>
      <c r="H357" s="41"/>
      <c r="I357" s="41"/>
    </row>
    <row r="358" spans="1:9" ht="25.5">
      <c r="A358" s="58" t="s">
        <v>1002</v>
      </c>
      <c r="B358" s="39" t="s">
        <v>136</v>
      </c>
      <c r="C358" s="39" t="s">
        <v>1003</v>
      </c>
      <c r="D358" s="60"/>
      <c r="E358" s="60"/>
      <c r="F358" s="60"/>
      <c r="G358" s="41"/>
      <c r="H358" s="41"/>
      <c r="I358" s="41"/>
    </row>
    <row r="359" spans="1:9" ht="12.75">
      <c r="A359" s="58" t="s">
        <v>1004</v>
      </c>
      <c r="B359" s="39" t="s">
        <v>136</v>
      </c>
      <c r="C359" s="39" t="s">
        <v>1005</v>
      </c>
      <c r="D359" s="60"/>
      <c r="E359" s="60"/>
      <c r="F359" s="60"/>
      <c r="G359" s="41"/>
      <c r="H359" s="41"/>
      <c r="I359" s="41"/>
    </row>
    <row r="360" spans="1:9" ht="25.5">
      <c r="A360" s="58" t="s">
        <v>1006</v>
      </c>
      <c r="B360" s="39" t="s">
        <v>136</v>
      </c>
      <c r="C360" s="39" t="s">
        <v>1007</v>
      </c>
      <c r="D360" s="60"/>
      <c r="E360" s="60"/>
      <c r="F360" s="60"/>
      <c r="G360" s="41"/>
      <c r="H360" s="41"/>
      <c r="I360" s="41"/>
    </row>
    <row r="361" spans="1:9" ht="12.75">
      <c r="A361" s="58" t="s">
        <v>1008</v>
      </c>
      <c r="B361" s="39" t="s">
        <v>136</v>
      </c>
      <c r="C361" s="39" t="s">
        <v>1009</v>
      </c>
      <c r="D361" s="60"/>
      <c r="E361" s="60"/>
      <c r="F361" s="60"/>
      <c r="G361" s="41"/>
      <c r="H361" s="41"/>
      <c r="I361" s="41"/>
    </row>
    <row r="362" spans="1:9" ht="25.5">
      <c r="A362" s="58" t="s">
        <v>1010</v>
      </c>
      <c r="B362" s="39" t="s">
        <v>136</v>
      </c>
      <c r="C362" s="39" t="s">
        <v>1011</v>
      </c>
      <c r="D362" s="60"/>
      <c r="E362" s="60"/>
      <c r="F362" s="60"/>
      <c r="G362" s="41"/>
      <c r="H362" s="41"/>
      <c r="I362" s="41"/>
    </row>
    <row r="363" spans="1:9" ht="12.75">
      <c r="A363" s="58" t="s">
        <v>1012</v>
      </c>
      <c r="B363" s="39" t="s">
        <v>136</v>
      </c>
      <c r="C363" s="39" t="s">
        <v>1013</v>
      </c>
      <c r="D363" s="60"/>
      <c r="E363" s="60"/>
      <c r="F363" s="60"/>
      <c r="G363" s="41"/>
      <c r="H363" s="41"/>
      <c r="I363" s="41"/>
    </row>
    <row r="364" spans="1:9" ht="12.75">
      <c r="A364" s="58" t="s">
        <v>1014</v>
      </c>
      <c r="B364" s="39" t="s">
        <v>136</v>
      </c>
      <c r="C364" s="39" t="s">
        <v>1015</v>
      </c>
      <c r="D364" s="60"/>
      <c r="E364" s="60"/>
      <c r="F364" s="60"/>
      <c r="G364" s="41"/>
      <c r="H364" s="41"/>
      <c r="I364" s="41"/>
    </row>
    <row r="365" spans="1:9" ht="25.5">
      <c r="A365" s="58" t="s">
        <v>1016</v>
      </c>
      <c r="B365" s="39" t="s">
        <v>136</v>
      </c>
      <c r="C365" s="39" t="s">
        <v>1017</v>
      </c>
      <c r="D365" s="60"/>
      <c r="E365" s="60"/>
      <c r="F365" s="60"/>
      <c r="G365" s="41"/>
      <c r="H365" s="41"/>
      <c r="I365" s="41"/>
    </row>
    <row r="366" spans="1:9" ht="25.5">
      <c r="A366" s="58" t="s">
        <v>1018</v>
      </c>
      <c r="B366" s="39" t="s">
        <v>136</v>
      </c>
      <c r="C366" s="39" t="s">
        <v>1019</v>
      </c>
      <c r="D366" s="60"/>
      <c r="E366" s="60"/>
      <c r="F366" s="60"/>
      <c r="G366" s="41"/>
      <c r="H366" s="41"/>
      <c r="I366" s="41"/>
    </row>
    <row r="367" spans="1:9" ht="12.75">
      <c r="A367" s="58" t="s">
        <v>1020</v>
      </c>
      <c r="B367" s="39" t="s">
        <v>136</v>
      </c>
      <c r="C367" s="39" t="s">
        <v>1021</v>
      </c>
      <c r="D367" s="60"/>
      <c r="E367" s="60"/>
      <c r="F367" s="60"/>
      <c r="G367" s="41"/>
      <c r="H367" s="41"/>
      <c r="I367" s="41"/>
    </row>
    <row r="368" spans="1:9" ht="25.5">
      <c r="A368" s="58" t="s">
        <v>1022</v>
      </c>
      <c r="B368" s="39" t="s">
        <v>136</v>
      </c>
      <c r="C368" s="39" t="s">
        <v>1023</v>
      </c>
      <c r="D368" s="60"/>
      <c r="E368" s="60"/>
      <c r="F368" s="60"/>
      <c r="G368" s="41"/>
      <c r="H368" s="41"/>
      <c r="I368" s="41"/>
    </row>
    <row r="369" spans="1:9" ht="25.5">
      <c r="A369" s="58" t="s">
        <v>1024</v>
      </c>
      <c r="B369" s="39" t="s">
        <v>136</v>
      </c>
      <c r="C369" s="39" t="s">
        <v>1025</v>
      </c>
      <c r="D369" s="60"/>
      <c r="E369" s="60"/>
      <c r="F369" s="60"/>
      <c r="G369" s="41"/>
      <c r="H369" s="41"/>
      <c r="I369" s="41"/>
    </row>
    <row r="370" spans="1:9" ht="12.75">
      <c r="A370" s="58" t="s">
        <v>1026</v>
      </c>
      <c r="B370" s="39" t="s">
        <v>136</v>
      </c>
      <c r="C370" s="39" t="s">
        <v>1027</v>
      </c>
      <c r="D370" s="60"/>
      <c r="E370" s="60"/>
      <c r="F370" s="60"/>
      <c r="G370" s="41"/>
      <c r="H370" s="41"/>
      <c r="I370" s="41"/>
    </row>
    <row r="371" spans="1:9" ht="12.75">
      <c r="A371" s="58" t="s">
        <v>1028</v>
      </c>
      <c r="B371" s="39" t="s">
        <v>994</v>
      </c>
      <c r="C371" s="39" t="s">
        <v>1029</v>
      </c>
      <c r="D371" s="60"/>
      <c r="E371" s="60"/>
      <c r="F371" s="59" t="s">
        <v>1885</v>
      </c>
      <c r="G371" s="41"/>
      <c r="H371" s="41"/>
      <c r="I371" s="41"/>
    </row>
    <row r="372" spans="1:9" ht="25.5">
      <c r="A372" s="58" t="s">
        <v>1030</v>
      </c>
      <c r="B372" s="39" t="s">
        <v>136</v>
      </c>
      <c r="C372" s="39" t="s">
        <v>1031</v>
      </c>
      <c r="D372" s="60"/>
      <c r="E372" s="60"/>
      <c r="F372" s="59" t="s">
        <v>1885</v>
      </c>
      <c r="G372" s="41"/>
      <c r="H372" s="41"/>
      <c r="I372" s="41"/>
    </row>
    <row r="373" spans="1:9" ht="12.75">
      <c r="A373" s="58" t="s">
        <v>394</v>
      </c>
      <c r="B373" s="39" t="s">
        <v>317</v>
      </c>
      <c r="C373" s="39" t="s">
        <v>1032</v>
      </c>
      <c r="D373" s="61">
        <f>SUM(R19971501:R19972501)</f>
        <v>0</v>
      </c>
      <c r="E373" s="61">
        <f>SUM(R19971502:R19972502)</f>
        <v>0</v>
      </c>
      <c r="F373" s="61">
        <f>SUM(R19971503:R19972503)</f>
        <v>0</v>
      </c>
      <c r="G373" s="41"/>
      <c r="H373" s="41"/>
      <c r="I373" s="41"/>
    </row>
    <row r="374" spans="1:9" ht="12.75">
      <c r="A374" s="58" t="s">
        <v>1033</v>
      </c>
      <c r="B374" s="39" t="s">
        <v>1034</v>
      </c>
      <c r="C374" s="39" t="s">
        <v>1035</v>
      </c>
      <c r="D374" s="60"/>
      <c r="E374" s="60"/>
      <c r="F374" s="59" t="s">
        <v>1885</v>
      </c>
      <c r="G374" s="41"/>
      <c r="H374" s="41"/>
      <c r="I374" s="41"/>
    </row>
    <row r="375" spans="1:9" ht="12.75">
      <c r="A375" s="58" t="s">
        <v>1036</v>
      </c>
      <c r="B375" s="39" t="s">
        <v>1034</v>
      </c>
      <c r="C375" s="39" t="s">
        <v>1037</v>
      </c>
      <c r="D375" s="60"/>
      <c r="E375" s="60"/>
      <c r="F375" s="59" t="s">
        <v>1885</v>
      </c>
      <c r="G375" s="41"/>
      <c r="H375" s="41"/>
      <c r="I375" s="41"/>
    </row>
    <row r="376" spans="1:9" ht="12.75">
      <c r="A376" s="58" t="s">
        <v>1038</v>
      </c>
      <c r="B376" s="39" t="s">
        <v>1034</v>
      </c>
      <c r="C376" s="39" t="s">
        <v>1039</v>
      </c>
      <c r="D376" s="60"/>
      <c r="E376" s="60"/>
      <c r="F376" s="59" t="s">
        <v>1885</v>
      </c>
      <c r="G376" s="41"/>
      <c r="H376" s="41"/>
      <c r="I376" s="41"/>
    </row>
    <row r="377" spans="1:9" ht="12.75">
      <c r="A377" s="58" t="s">
        <v>1040</v>
      </c>
      <c r="B377" s="39" t="s">
        <v>1034</v>
      </c>
      <c r="C377" s="39" t="s">
        <v>1041</v>
      </c>
      <c r="D377" s="60"/>
      <c r="E377" s="60"/>
      <c r="F377" s="59" t="s">
        <v>1885</v>
      </c>
      <c r="G377" s="41"/>
      <c r="H377" s="41"/>
      <c r="I377" s="41"/>
    </row>
    <row r="378" spans="1:9" ht="12.75">
      <c r="A378" s="58" t="s">
        <v>1042</v>
      </c>
      <c r="B378" s="39" t="s">
        <v>1034</v>
      </c>
      <c r="C378" s="39" t="s">
        <v>1043</v>
      </c>
      <c r="D378" s="60"/>
      <c r="E378" s="60"/>
      <c r="F378" s="59" t="s">
        <v>1885</v>
      </c>
      <c r="G378" s="41"/>
      <c r="H378" s="41"/>
      <c r="I378" s="41"/>
    </row>
    <row r="379" spans="1:9" ht="12.75">
      <c r="A379" s="58" t="s">
        <v>1044</v>
      </c>
      <c r="B379" s="39" t="s">
        <v>1034</v>
      </c>
      <c r="C379" s="39" t="s">
        <v>1045</v>
      </c>
      <c r="D379" s="60"/>
      <c r="E379" s="60"/>
      <c r="F379" s="59" t="s">
        <v>1885</v>
      </c>
      <c r="G379" s="41"/>
      <c r="H379" s="41"/>
      <c r="I379" s="41"/>
    </row>
    <row r="380" spans="1:9" ht="12.75">
      <c r="A380" s="58" t="s">
        <v>1046</v>
      </c>
      <c r="B380" s="39" t="s">
        <v>1034</v>
      </c>
      <c r="C380" s="39" t="s">
        <v>1047</v>
      </c>
      <c r="D380" s="60"/>
      <c r="E380" s="60"/>
      <c r="F380" s="59" t="s">
        <v>1885</v>
      </c>
      <c r="G380" s="41"/>
      <c r="H380" s="41"/>
      <c r="I380" s="41"/>
    </row>
    <row r="381" spans="1:9" ht="12.75">
      <c r="A381" s="58" t="s">
        <v>1048</v>
      </c>
      <c r="B381" s="39" t="s">
        <v>1034</v>
      </c>
      <c r="C381" s="39" t="s">
        <v>1049</v>
      </c>
      <c r="D381" s="60"/>
      <c r="E381" s="60"/>
      <c r="F381" s="59" t="s">
        <v>1885</v>
      </c>
      <c r="G381" s="41"/>
      <c r="H381" s="41"/>
      <c r="I381" s="41"/>
    </row>
    <row r="382" spans="1:9" ht="12.75">
      <c r="A382" s="58" t="s">
        <v>394</v>
      </c>
      <c r="B382" s="39" t="s">
        <v>1034</v>
      </c>
      <c r="C382" s="39" t="s">
        <v>1050</v>
      </c>
      <c r="D382" s="61">
        <f>SUM(R19975001:R19975351)</f>
        <v>0</v>
      </c>
      <c r="E382" s="61">
        <f>SUM(R19975002:R19975352)</f>
        <v>0</v>
      </c>
      <c r="F382" s="59">
        <f>SUM(R19975003:R19975353)</f>
        <v>0</v>
      </c>
      <c r="G382" s="41"/>
      <c r="H382" s="41"/>
      <c r="I382" s="41"/>
    </row>
    <row r="383" spans="4:9" ht="12.75">
      <c r="D383" s="41"/>
      <c r="E383" s="41"/>
      <c r="F383" s="41"/>
      <c r="G383" s="41"/>
      <c r="H383" s="41"/>
      <c r="I383" s="41"/>
    </row>
  </sheetData>
  <sheetProtection password="EA52" sheet="1" objects="1" selectLockedCells="1"/>
  <dataValidations count="9">
    <dataValidation type="custom" allowBlank="1" showInputMessage="1" showErrorMessage="1" sqref="D7 E7 D9 E9 D10 E10 D11 E11 D12 E12 D13 E13 D14 E14 D15 E15 D16 E16 D17 E17 D18 E18 D19 E19 D20 E20 D21 E21 D22 E22 D23 E23 D24 E24 D25 E25 D26 E26 D27 E27 D28 E28 D29 E29 D31 E31 D32 E32 D33 E33 D35 E35 D36 E36 D37 E37 D38 E38 D39 E39 D40 E40 D41 E41 D42 E42 D43 E43 D44 E44 D45 E45 D46 E46 D47 E47 D48 E48 D49 E49 D50 E50 D51 E51 D52 E52 D53 E53 D54 E54 D55 E55 D56 E56 D57 E57 D58 E58 D59 E59">
      <formula1>D7*1=INT(D7*1)</formula1>
    </dataValidation>
    <dataValidation type="custom" allowBlank="1" showInputMessage="1" showErrorMessage="1" sqref="D60 E60 D61 E61 D62 E62 D63 E63 D64 E64 D65 E65 D66 E66 D67 E67 D68 E68 D69 E69 D70 E70 D71 E71 D72 E72 D73 E73 D74 E74 D75 E75 D76 E76 D77 E77 D78 E78 D79 E79 D80 E80 D81 E81 D82 E82 D83 E83 D84 E84 D85 E85 D86 E86 D87 E87 D88 E88 D89 E89 D90 E90 D91 E91 D92 E92 D93 E93 D94 E94 D95 E95 D96 E96 D97 E97 D98 E98 D99 E99 D100 E100 D101 E101 D102 E102 D103 E103 D104 E104 D105 E105 D106 E106 D107 E107 D108 E108 D109 E109">
      <formula1>D7*1=INT(D7*1)</formula1>
    </dataValidation>
    <dataValidation type="custom" allowBlank="1" showInputMessage="1" showErrorMessage="1" sqref="D110 E110 D111 E111 D112 E112 D114 E114 D115 E115 D116 E116 D117 E117 D118 E118 D119 E119 D120 E120 D121 E121 D122 E122 D123 E123 D124 E124 D125 E125 D126 E126 D127 E127 D128 E128 D129 E129 D130 E130 D131 E131 D132 E132 D133 E133 D134 E134 D135 E135 D136 E136 D137 E137 D138 E138 D139 E139 D140 E140 D141 E141 D142 E142 D143 E143 D144 E144 D145 E145 D146 E146 D147 E147 D148 E148 D149 E149 D150 E150 D151 E151 D152 E152 D153 E153 D154 E154 D155 E155 D156 E156 D157 E157 D158 E158 D159 E159 D160 E160">
      <formula1>D7*1=INT(D7*1)</formula1>
    </dataValidation>
    <dataValidation type="custom" allowBlank="1" showInputMessage="1" showErrorMessage="1" sqref="D161 E161 D162 E162 D163 E163 D164 E164 D165 E165 D166 E166 D167 E167 D168 E168 D169 E169 D170 E170 D171 E171 D172 E172 D173 E173 D174 E174 D175 E175 D176 E176 D177 E177 D178 E178 D179 E179 D180 E180 D181 E181 D182 E182 D183 E183 D184 E184 D185 E185 D186 E186 D187 E187 D188 E188 D189 E189 D190 E190 D191 E191 D192 E192 D193 E193 D194 E194 D195 E195 D196 E196 D197 E197 D198 E198 D199 E199 D200 E200 D201 E201 D202 E202 D203 E203 D204 E204 D205 E205 D206 E206 D207 E207 D208 E208 D209 E209 D210 E210">
      <formula1>D7*1=INT(D7*1)</formula1>
    </dataValidation>
    <dataValidation type="custom" allowBlank="1" showInputMessage="1" showErrorMessage="1" sqref="D211 E211 D212 E212 D213 E213 D214 E214 D215 E215">
      <formula1>D7*1=INT(D7*1)</formula1>
    </dataValidation>
    <dataValidation type="custom" allowBlank="1" showInputMessage="1" showErrorMessage="1" sqref="D216 E216 D217 E217 D218 E218 D219 E219 D220 E220 D224 E224 D225 E225 D226 E226 D227 E227 D228 E228 D229 E229 D230 E230 D231 E231 D232 E232 D233 E233 D234 E234 D239 E239 D240 E240 D241 E241 D242 E242 D243 E243 D244 E244 D245 E245 D246 E246 D247 E247 D248 E248 D249 E249 D250 E250 D251 E251 D252 E252 D253 E253 D254 E254 D255 E255 D256 E256 D257 E257 D258 E258 D259 E259 D260 E260 D261 E261 D262 E262 D263 E263 D264 E264 D265 E265 D266 E266 D267 E267 D268 E268 D269 E269 D270 E270 D271 E271 D272 E272">
      <formula1>D216*100=INT(D216*100)</formula1>
    </dataValidation>
    <dataValidation type="custom" allowBlank="1" showInputMessage="1" showErrorMessage="1" sqref="F272 D273 E273 F273 D274 E274 F274 D275 E275 F275 D276 E276 F276 D277 E277 F277 D278 E278 F278 D279 E279 F279 D280 E280 F280 D281 E281 F281 D282 E282 F282 D283 E283 F283 D284 E284 F284 D285 E285 F285 D286 E286 F286 D287 E287 F287 D288 E288 F288 D289 E289 F289 D290 E290 F290 D291 E291 F291 D292 E292 F292 D293 E293 F293 D294 E294 F294 D295 E295 F295 D296 E296 F296 D297 E297 F297 D298 E298 F298 D299 E299 F299 D300 E300 D301 E301 D302 E302 D303 E303 F303 D304 E304 F304 D305 E305 F305 D306 E306 F306">
      <formula1>D216*100=INT(D216*100)</formula1>
    </dataValidation>
    <dataValidation type="custom" allowBlank="1" showInputMessage="1" showErrorMessage="1" sqref="D307 E307 F307 D308 E308 F308 D309 E309 F309 D310 E310 F310 D311 E311 F311 D312 E312 F312 D313 E313 F313 D314 E314 F314 D315 E315 F315 D316 E316 F316 D317 E317 F317 D318 E318 F318 D319 E319 F319 D320 E320 F320 D321 E321 F321 D322 E322 F322 D323 E323 F323 D324 E324 F324 D325 E325 F325 D326 E326 F326 D327 E327 F327 D328 E328 F328 D329 E329 F329 D330 E330 F330 D331 E331 F331 D332 E332 F332 D333 E333 D334 E334 D335 E335 D336 E336 D337 E337 D338 E338 D339 E339 D340 E340 D341 E341 D342 E342 D343 E343">
      <formula1>D216*100=INT(D216*100)</formula1>
    </dataValidation>
    <dataValidation type="custom" allowBlank="1" showInputMessage="1" showErrorMessage="1" sqref="D344 E344 D345 E345 F345 D346 E346 F346 D347 E347 D348 E348 F348 D349 E349 D350 E350 D351 E351 D352 E352 D353 E353 F353 D354 E354 D355 E355 D356 E356 F356 D357 E357 F357 D358 E358 F358 D359 E359 F359 D360 E360 F360 D361 E361 F361 D362 E362 F362 D363 E363 F363 D364 E364 F364 D365 E365 F365 D366 E366 F366 D367 E367 F367 D368 E368 F368 D369 E369 F369 D370 E370 F370 D371 E371 D372 E372 D373 E373 F373 D374 E374 D375 E375 D376 E376 D377 E377 D378 E378 D379 E379 D380 E380 D381 E381 D382 E382">
      <formula1>D216*100=INT(D216*100)</formula1>
    </dataValidation>
  </dataValidations>
  <printOptions/>
  <pageMargins left="0.7" right="0.7" top="0.75" bottom="0.75" header="0.3" footer="0.3"/>
  <pageSetup fitToHeight="20" fitToWidth="1" orientation="portrait" paperSize="9" r:id="rId1"/>
</worksheet>
</file>

<file path=xl/worksheets/sheet9.xml><?xml version="1.0" encoding="utf-8"?>
<worksheet xmlns="http://schemas.openxmlformats.org/spreadsheetml/2006/main" xmlns:r="http://schemas.openxmlformats.org/officeDocument/2006/relationships">
  <sheetPr codeName="Hárok9">
    <pageSetUpPr fitToPage="1"/>
  </sheetPr>
  <dimension ref="A1:F68"/>
  <sheetViews>
    <sheetView zoomScalePageLayoutView="0" workbookViewId="0" topLeftCell="A1">
      <selection activeCell="C7" sqref="C7"/>
    </sheetView>
  </sheetViews>
  <sheetFormatPr defaultColWidth="9.00390625" defaultRowHeight="12.75"/>
  <cols>
    <col min="1" max="1" width="55.75390625" style="56" customWidth="1"/>
    <col min="2" max="2" width="7.25390625" style="37" bestFit="1" customWidth="1"/>
    <col min="3" max="4" width="15.75390625" style="4" customWidth="1"/>
    <col min="5" max="16384" width="9.125" style="4" customWidth="1"/>
  </cols>
  <sheetData>
    <row r="1" spans="1:5" ht="12.75">
      <c r="A1" s="55" t="s">
        <v>1892</v>
      </c>
      <c r="C1" s="4" t="s">
        <v>1860</v>
      </c>
      <c r="E1" s="54" t="str">
        <f>"ICO: "&amp;IdentICO</f>
        <v>ICO: </v>
      </c>
    </row>
    <row r="2" ht="12.75">
      <c r="A2" s="55" t="s">
        <v>1893</v>
      </c>
    </row>
    <row r="5" spans="3:4" ht="12.75">
      <c r="C5" s="52" t="s">
        <v>1881</v>
      </c>
      <c r="D5" s="53" t="s">
        <v>1891</v>
      </c>
    </row>
    <row r="6" spans="1:4" ht="12.75">
      <c r="A6" s="57" t="s">
        <v>189</v>
      </c>
      <c r="B6" s="38" t="s">
        <v>190</v>
      </c>
      <c r="C6" s="51" t="s">
        <v>191</v>
      </c>
      <c r="D6" s="51" t="s">
        <v>192</v>
      </c>
    </row>
    <row r="7" spans="1:6" ht="12.75">
      <c r="A7" s="58" t="s">
        <v>193</v>
      </c>
      <c r="B7" s="39" t="s">
        <v>194</v>
      </c>
      <c r="C7" s="40"/>
      <c r="D7" s="40"/>
      <c r="E7" s="41"/>
      <c r="F7" s="41"/>
    </row>
    <row r="8" spans="1:6" ht="12.75">
      <c r="A8" s="58" t="s">
        <v>195</v>
      </c>
      <c r="B8" s="39" t="s">
        <v>196</v>
      </c>
      <c r="C8" s="42">
        <f>SUM(R20100031:R20100091)</f>
        <v>0</v>
      </c>
      <c r="D8" s="42">
        <f>SUM(R20100032:R20100092)</f>
        <v>0</v>
      </c>
      <c r="E8" s="41"/>
      <c r="F8" s="41"/>
    </row>
    <row r="9" spans="1:6" ht="12.75">
      <c r="A9" s="58" t="s">
        <v>197</v>
      </c>
      <c r="B9" s="39" t="s">
        <v>198</v>
      </c>
      <c r="C9" s="40"/>
      <c r="D9" s="40"/>
      <c r="E9" s="41"/>
      <c r="F9" s="41"/>
    </row>
    <row r="10" spans="1:6" ht="12.75">
      <c r="A10" s="58" t="s">
        <v>199</v>
      </c>
      <c r="B10" s="39" t="s">
        <v>200</v>
      </c>
      <c r="C10" s="40"/>
      <c r="D10" s="40"/>
      <c r="E10" s="41"/>
      <c r="F10" s="41"/>
    </row>
    <row r="11" spans="1:6" ht="12.75">
      <c r="A11" s="58" t="s">
        <v>201</v>
      </c>
      <c r="B11" s="39" t="s">
        <v>202</v>
      </c>
      <c r="C11" s="40"/>
      <c r="D11" s="40"/>
      <c r="E11" s="41"/>
      <c r="F11" s="41"/>
    </row>
    <row r="12" spans="1:6" ht="12.75">
      <c r="A12" s="58" t="s">
        <v>203</v>
      </c>
      <c r="B12" s="39" t="s">
        <v>204</v>
      </c>
      <c r="C12" s="40"/>
      <c r="D12" s="40"/>
      <c r="E12" s="41"/>
      <c r="F12" s="41"/>
    </row>
    <row r="13" spans="1:6" ht="12.75">
      <c r="A13" s="58" t="s">
        <v>205</v>
      </c>
      <c r="B13" s="39" t="s">
        <v>206</v>
      </c>
      <c r="C13" s="40"/>
      <c r="D13" s="40"/>
      <c r="E13" s="41"/>
      <c r="F13" s="41"/>
    </row>
    <row r="14" spans="1:6" ht="25.5">
      <c r="A14" s="58" t="s">
        <v>207</v>
      </c>
      <c r="B14" s="39" t="s">
        <v>208</v>
      </c>
      <c r="C14" s="40"/>
      <c r="D14" s="40"/>
      <c r="E14" s="41"/>
      <c r="F14" s="41"/>
    </row>
    <row r="15" spans="1:6" ht="12.75">
      <c r="A15" s="58" t="s">
        <v>209</v>
      </c>
      <c r="B15" s="39" t="s">
        <v>210</v>
      </c>
      <c r="C15" s="40"/>
      <c r="D15" s="40"/>
      <c r="E15" s="41"/>
      <c r="F15" s="41"/>
    </row>
    <row r="16" spans="1:6" ht="12.75">
      <c r="A16" s="58" t="s">
        <v>211</v>
      </c>
      <c r="B16" s="39" t="s">
        <v>212</v>
      </c>
      <c r="C16" s="42">
        <f>R20100111+R20100121+R20100131+R20100141+R20100151+R20100201+R20100211+R20100241+R20100251+R20100261</f>
        <v>0</v>
      </c>
      <c r="D16" s="42">
        <f>R20100112+R20100122+R20100132+R20100142+R20100152+R20100202+R20100212+R20100242+R20100252+R20100262</f>
        <v>0</v>
      </c>
      <c r="E16" s="41"/>
      <c r="F16" s="41"/>
    </row>
    <row r="17" spans="1:6" ht="12.75">
      <c r="A17" s="58" t="s">
        <v>213</v>
      </c>
      <c r="B17" s="39" t="s">
        <v>214</v>
      </c>
      <c r="C17" s="40"/>
      <c r="D17" s="40"/>
      <c r="E17" s="41"/>
      <c r="F17" s="41"/>
    </row>
    <row r="18" spans="1:6" ht="25.5">
      <c r="A18" s="58" t="s">
        <v>215</v>
      </c>
      <c r="B18" s="39" t="s">
        <v>216</v>
      </c>
      <c r="C18" s="40"/>
      <c r="D18" s="40"/>
      <c r="E18" s="41"/>
      <c r="F18" s="41"/>
    </row>
    <row r="19" spans="1:6" ht="12.75">
      <c r="A19" s="58" t="s">
        <v>217</v>
      </c>
      <c r="B19" s="39" t="s">
        <v>218</v>
      </c>
      <c r="C19" s="40"/>
      <c r="D19" s="40"/>
      <c r="E19" s="41"/>
      <c r="F19" s="41"/>
    </row>
    <row r="20" spans="1:6" ht="12.75">
      <c r="A20" s="58" t="s">
        <v>219</v>
      </c>
      <c r="B20" s="39" t="s">
        <v>220</v>
      </c>
      <c r="C20" s="40"/>
      <c r="D20" s="40"/>
      <c r="E20" s="41"/>
      <c r="F20" s="41"/>
    </row>
    <row r="21" spans="1:6" ht="12.75">
      <c r="A21" s="58" t="s">
        <v>221</v>
      </c>
      <c r="B21" s="39" t="s">
        <v>222</v>
      </c>
      <c r="C21" s="42">
        <f>SUM(R20100161:R20100191)</f>
        <v>0</v>
      </c>
      <c r="D21" s="42">
        <f>SUM(R20100162:R20100192)</f>
        <v>0</v>
      </c>
      <c r="E21" s="41"/>
      <c r="F21" s="41"/>
    </row>
    <row r="22" spans="1:6" ht="12.75">
      <c r="A22" s="58" t="s">
        <v>223</v>
      </c>
      <c r="B22" s="39" t="s">
        <v>224</v>
      </c>
      <c r="C22" s="40"/>
      <c r="D22" s="40"/>
      <c r="E22" s="41"/>
      <c r="F22" s="41"/>
    </row>
    <row r="23" spans="1:6" ht="12.75">
      <c r="A23" s="58" t="s">
        <v>225</v>
      </c>
      <c r="B23" s="39" t="s">
        <v>226</v>
      </c>
      <c r="C23" s="40"/>
      <c r="D23" s="40"/>
      <c r="E23" s="41"/>
      <c r="F23" s="41"/>
    </row>
    <row r="24" spans="1:6" ht="12.75">
      <c r="A24" s="58" t="s">
        <v>227</v>
      </c>
      <c r="B24" s="39" t="s">
        <v>228</v>
      </c>
      <c r="C24" s="40"/>
      <c r="D24" s="40"/>
      <c r="E24" s="41"/>
      <c r="F24" s="41"/>
    </row>
    <row r="25" spans="1:6" ht="12.75">
      <c r="A25" s="58" t="s">
        <v>229</v>
      </c>
      <c r="B25" s="39" t="s">
        <v>230</v>
      </c>
      <c r="C25" s="40"/>
      <c r="D25" s="40"/>
      <c r="E25" s="41"/>
      <c r="F25" s="41"/>
    </row>
    <row r="26" spans="1:6" ht="12.75">
      <c r="A26" s="58" t="s">
        <v>231</v>
      </c>
      <c r="B26" s="39" t="s">
        <v>232</v>
      </c>
      <c r="C26" s="40"/>
      <c r="D26" s="40"/>
      <c r="E26" s="41"/>
      <c r="F26" s="41"/>
    </row>
    <row r="27" spans="1:6" ht="25.5">
      <c r="A27" s="58" t="s">
        <v>233</v>
      </c>
      <c r="B27" s="39" t="s">
        <v>234</v>
      </c>
      <c r="C27" s="42">
        <f>SUM(R20100221:R20100231)</f>
        <v>0</v>
      </c>
      <c r="D27" s="42">
        <f>SUM(R20100222:R20100232)</f>
        <v>0</v>
      </c>
      <c r="E27" s="41"/>
      <c r="F27" s="41"/>
    </row>
    <row r="28" spans="1:6" ht="12.75">
      <c r="A28" s="58" t="s">
        <v>235</v>
      </c>
      <c r="B28" s="39" t="s">
        <v>236</v>
      </c>
      <c r="C28" s="40"/>
      <c r="D28" s="40"/>
      <c r="E28" s="41"/>
      <c r="F28" s="41"/>
    </row>
    <row r="29" spans="1:6" ht="12.75">
      <c r="A29" s="58" t="s">
        <v>237</v>
      </c>
      <c r="B29" s="39" t="s">
        <v>238</v>
      </c>
      <c r="C29" s="40"/>
      <c r="D29" s="40"/>
      <c r="E29" s="41"/>
      <c r="F29" s="41"/>
    </row>
    <row r="30" spans="1:6" ht="12.75">
      <c r="A30" s="58" t="s">
        <v>239</v>
      </c>
      <c r="B30" s="39" t="s">
        <v>240</v>
      </c>
      <c r="C30" s="40"/>
      <c r="D30" s="40"/>
      <c r="E30" s="41"/>
      <c r="F30" s="41"/>
    </row>
    <row r="31" spans="1:6" ht="12.75">
      <c r="A31" s="58" t="s">
        <v>241</v>
      </c>
      <c r="B31" s="39" t="s">
        <v>242</v>
      </c>
      <c r="C31" s="40"/>
      <c r="D31" s="40"/>
      <c r="E31" s="41"/>
      <c r="F31" s="41"/>
    </row>
    <row r="32" spans="1:6" ht="12.75">
      <c r="A32" s="58" t="s">
        <v>243</v>
      </c>
      <c r="B32" s="39" t="s">
        <v>244</v>
      </c>
      <c r="C32" s="40"/>
      <c r="D32" s="40"/>
      <c r="E32" s="41"/>
      <c r="F32" s="41"/>
    </row>
    <row r="33" spans="1:6" ht="12.75">
      <c r="A33" s="58" t="s">
        <v>245</v>
      </c>
      <c r="B33" s="39" t="s">
        <v>246</v>
      </c>
      <c r="C33" s="42">
        <f>R20100021-R20100101</f>
        <v>0</v>
      </c>
      <c r="D33" s="42">
        <f>R20100022-R20100102</f>
        <v>0</v>
      </c>
      <c r="E33" s="41"/>
      <c r="F33" s="41"/>
    </row>
    <row r="34" spans="1:6" ht="12.75">
      <c r="A34" s="58" t="s">
        <v>247</v>
      </c>
      <c r="B34" s="39" t="s">
        <v>248</v>
      </c>
      <c r="C34" s="42">
        <f>R20100031+R20100041+R20100051+R20100061+R20100071-R20100111-R20100121-R20100131-R20100141</f>
        <v>0</v>
      </c>
      <c r="D34" s="42">
        <f>R20100032+R20100042+R20100052+R20100062+R20100072-R20100112-R20100122-R20100132-R20100142</f>
        <v>0</v>
      </c>
      <c r="E34" s="41"/>
      <c r="F34" s="41"/>
    </row>
    <row r="35" spans="1:6" ht="12.75">
      <c r="A35" s="58" t="s">
        <v>249</v>
      </c>
      <c r="B35" s="39" t="s">
        <v>250</v>
      </c>
      <c r="C35" s="42">
        <f>R20100301+R20100311+R20100351+R20100391+R20100421+R20100431+R20100441</f>
        <v>0</v>
      </c>
      <c r="D35" s="42">
        <f>R20100302+R20100312+R20100352+R20100392+R20100422+R20100432+R20100442</f>
        <v>0</v>
      </c>
      <c r="E35" s="41"/>
      <c r="F35" s="41"/>
    </row>
    <row r="36" spans="1:6" ht="12.75">
      <c r="A36" s="58" t="s">
        <v>251</v>
      </c>
      <c r="B36" s="39" t="s">
        <v>252</v>
      </c>
      <c r="C36" s="40"/>
      <c r="D36" s="40"/>
      <c r="E36" s="41"/>
      <c r="F36" s="41"/>
    </row>
    <row r="37" spans="1:6" ht="12.75">
      <c r="A37" s="58" t="s">
        <v>253</v>
      </c>
      <c r="B37" s="39" t="s">
        <v>254</v>
      </c>
      <c r="C37" s="42">
        <f>SUM(R20100321:R20100341)</f>
        <v>0</v>
      </c>
      <c r="D37" s="42">
        <f>SUM(R20100322:R20100342)</f>
        <v>0</v>
      </c>
      <c r="E37" s="41"/>
      <c r="F37" s="41"/>
    </row>
    <row r="38" spans="1:6" ht="25.5">
      <c r="A38" s="58" t="s">
        <v>255</v>
      </c>
      <c r="B38" s="39" t="s">
        <v>256</v>
      </c>
      <c r="C38" s="40"/>
      <c r="D38" s="40"/>
      <c r="E38" s="41"/>
      <c r="F38" s="41"/>
    </row>
    <row r="39" spans="1:6" ht="25.5">
      <c r="A39" s="58" t="s">
        <v>257</v>
      </c>
      <c r="B39" s="39" t="s">
        <v>258</v>
      </c>
      <c r="C39" s="40"/>
      <c r="D39" s="40"/>
      <c r="E39" s="41"/>
      <c r="F39" s="41"/>
    </row>
    <row r="40" spans="1:6" ht="12.75">
      <c r="A40" s="58" t="s">
        <v>259</v>
      </c>
      <c r="B40" s="39" t="s">
        <v>260</v>
      </c>
      <c r="C40" s="40"/>
      <c r="D40" s="40"/>
      <c r="E40" s="41"/>
      <c r="F40" s="41"/>
    </row>
    <row r="41" spans="1:6" ht="12.75">
      <c r="A41" s="58" t="s">
        <v>261</v>
      </c>
      <c r="B41" s="39" t="s">
        <v>262</v>
      </c>
      <c r="C41" s="42">
        <f>SUM(R20100361:R20100381)</f>
        <v>0</v>
      </c>
      <c r="D41" s="42">
        <f>SUM(R20100362:R20100382)</f>
        <v>0</v>
      </c>
      <c r="E41" s="41"/>
      <c r="F41" s="41"/>
    </row>
    <row r="42" spans="1:6" ht="25.5">
      <c r="A42" s="58" t="s">
        <v>263</v>
      </c>
      <c r="B42" s="39" t="s">
        <v>264</v>
      </c>
      <c r="C42" s="40"/>
      <c r="D42" s="40"/>
      <c r="E42" s="41"/>
      <c r="F42" s="41"/>
    </row>
    <row r="43" spans="1:6" ht="25.5">
      <c r="A43" s="58" t="s">
        <v>265</v>
      </c>
      <c r="B43" s="39" t="s">
        <v>266</v>
      </c>
      <c r="C43" s="40"/>
      <c r="D43" s="40"/>
      <c r="E43" s="41"/>
      <c r="F43" s="41"/>
    </row>
    <row r="44" spans="1:6" ht="12.75">
      <c r="A44" s="58" t="s">
        <v>267</v>
      </c>
      <c r="B44" s="39" t="s">
        <v>268</v>
      </c>
      <c r="C44" s="40"/>
      <c r="D44" s="40"/>
      <c r="E44" s="41"/>
      <c r="F44" s="41"/>
    </row>
    <row r="45" spans="1:6" ht="12.75">
      <c r="A45" s="58" t="s">
        <v>269</v>
      </c>
      <c r="B45" s="39" t="s">
        <v>270</v>
      </c>
      <c r="C45" s="42">
        <f>SUM(R20100401:R20100411)</f>
        <v>0</v>
      </c>
      <c r="D45" s="42">
        <f>SUM(R20100402:R20100412)</f>
        <v>0</v>
      </c>
      <c r="E45" s="41"/>
      <c r="F45" s="41"/>
    </row>
    <row r="46" spans="1:6" ht="12.75">
      <c r="A46" s="58" t="s">
        <v>271</v>
      </c>
      <c r="B46" s="39" t="s">
        <v>272</v>
      </c>
      <c r="C46" s="40"/>
      <c r="D46" s="40"/>
      <c r="E46" s="41"/>
      <c r="F46" s="41"/>
    </row>
    <row r="47" spans="1:6" ht="12.75">
      <c r="A47" s="58" t="s">
        <v>273</v>
      </c>
      <c r="B47" s="39" t="s">
        <v>274</v>
      </c>
      <c r="C47" s="40"/>
      <c r="D47" s="40"/>
      <c r="E47" s="41"/>
      <c r="F47" s="41"/>
    </row>
    <row r="48" spans="1:6" ht="12.75">
      <c r="A48" s="58" t="s">
        <v>275</v>
      </c>
      <c r="B48" s="39" t="s">
        <v>276</v>
      </c>
      <c r="C48" s="40"/>
      <c r="D48" s="40"/>
      <c r="E48" s="41"/>
      <c r="F48" s="41"/>
    </row>
    <row r="49" spans="1:6" ht="12.75">
      <c r="A49" s="58" t="s">
        <v>277</v>
      </c>
      <c r="B49" s="39" t="s">
        <v>278</v>
      </c>
      <c r="C49" s="40"/>
      <c r="D49" s="40"/>
      <c r="E49" s="41"/>
      <c r="F49" s="41"/>
    </row>
    <row r="50" spans="1:6" ht="12.75">
      <c r="A50" s="58" t="s">
        <v>279</v>
      </c>
      <c r="B50" s="39" t="s">
        <v>280</v>
      </c>
      <c r="C50" s="40"/>
      <c r="D50" s="40"/>
      <c r="E50" s="41"/>
      <c r="F50" s="41"/>
    </row>
    <row r="51" spans="1:6" ht="12.75">
      <c r="A51" s="58" t="s">
        <v>281</v>
      </c>
      <c r="B51" s="39" t="s">
        <v>282</v>
      </c>
      <c r="C51" s="42">
        <f>R20100461+R20100471+R20100481+R20100491+R20100521+R20100531+R20100541</f>
        <v>0</v>
      </c>
      <c r="D51" s="42">
        <f>R20100462+R20100472+R20100482+R20100492+R20100522+R20100532+R20100542</f>
        <v>0</v>
      </c>
      <c r="E51" s="41"/>
      <c r="F51" s="41"/>
    </row>
    <row r="52" spans="1:6" ht="12.75">
      <c r="A52" s="58" t="s">
        <v>283</v>
      </c>
      <c r="B52" s="39" t="s">
        <v>284</v>
      </c>
      <c r="C52" s="40"/>
      <c r="D52" s="40"/>
      <c r="E52" s="41"/>
      <c r="F52" s="41"/>
    </row>
    <row r="53" spans="1:6" ht="12.75">
      <c r="A53" s="58" t="s">
        <v>285</v>
      </c>
      <c r="B53" s="39" t="s">
        <v>286</v>
      </c>
      <c r="C53" s="40"/>
      <c r="D53" s="40"/>
      <c r="E53" s="41"/>
      <c r="F53" s="41"/>
    </row>
    <row r="54" spans="1:6" ht="12.75">
      <c r="A54" s="58" t="s">
        <v>287</v>
      </c>
      <c r="B54" s="39" t="s">
        <v>288</v>
      </c>
      <c r="C54" s="40"/>
      <c r="D54" s="40"/>
      <c r="E54" s="41"/>
      <c r="F54" s="41"/>
    </row>
    <row r="55" spans="1:6" ht="12.75">
      <c r="A55" s="58" t="s">
        <v>289</v>
      </c>
      <c r="B55" s="39" t="s">
        <v>290</v>
      </c>
      <c r="C55" s="42">
        <f>SUM(R20100501:R20100511)</f>
        <v>0</v>
      </c>
      <c r="D55" s="42">
        <f>SUM(R20100502:R20100512)</f>
        <v>0</v>
      </c>
      <c r="E55" s="41"/>
      <c r="F55" s="41"/>
    </row>
    <row r="56" spans="1:6" ht="12.75">
      <c r="A56" s="58" t="s">
        <v>291</v>
      </c>
      <c r="B56" s="39" t="s">
        <v>292</v>
      </c>
      <c r="C56" s="40"/>
      <c r="D56" s="40"/>
      <c r="E56" s="41"/>
      <c r="F56" s="41"/>
    </row>
    <row r="57" spans="1:6" ht="12.75">
      <c r="A57" s="58" t="s">
        <v>293</v>
      </c>
      <c r="B57" s="39" t="s">
        <v>294</v>
      </c>
      <c r="C57" s="40"/>
      <c r="D57" s="40"/>
      <c r="E57" s="41"/>
      <c r="F57" s="41"/>
    </row>
    <row r="58" spans="1:6" ht="12.75">
      <c r="A58" s="58" t="s">
        <v>295</v>
      </c>
      <c r="B58" s="39" t="s">
        <v>296</v>
      </c>
      <c r="C58" s="40"/>
      <c r="D58" s="40"/>
      <c r="E58" s="41"/>
      <c r="F58" s="41"/>
    </row>
    <row r="59" spans="1:6" ht="25.5">
      <c r="A59" s="58" t="s">
        <v>297</v>
      </c>
      <c r="B59" s="39" t="s">
        <v>298</v>
      </c>
      <c r="C59" s="40"/>
      <c r="D59" s="40"/>
      <c r="E59" s="41"/>
      <c r="F59" s="41"/>
    </row>
    <row r="60" spans="1:6" ht="12.75">
      <c r="A60" s="58" t="s">
        <v>299</v>
      </c>
      <c r="B60" s="39" t="s">
        <v>300</v>
      </c>
      <c r="C60" s="40"/>
      <c r="D60" s="40"/>
      <c r="E60" s="41"/>
      <c r="F60" s="41"/>
    </row>
    <row r="61" spans="1:6" ht="12.75">
      <c r="A61" s="58" t="s">
        <v>301</v>
      </c>
      <c r="B61" s="39" t="s">
        <v>302</v>
      </c>
      <c r="C61" s="42">
        <f>R20100291-R20100451</f>
        <v>0</v>
      </c>
      <c r="D61" s="42">
        <f>R20100292-R20100452</f>
        <v>0</v>
      </c>
      <c r="E61" s="41"/>
      <c r="F61" s="41"/>
    </row>
    <row r="62" spans="1:6" ht="12.75">
      <c r="A62" s="58" t="s">
        <v>303</v>
      </c>
      <c r="B62" s="39" t="s">
        <v>304</v>
      </c>
      <c r="C62" s="42">
        <f>R20100271+R20100551</f>
        <v>0</v>
      </c>
      <c r="D62" s="42">
        <f>R20100272+R20100552</f>
        <v>0</v>
      </c>
      <c r="E62" s="41"/>
      <c r="F62" s="41"/>
    </row>
    <row r="63" spans="1:6" ht="12.75">
      <c r="A63" s="58" t="s">
        <v>305</v>
      </c>
      <c r="B63" s="39" t="s">
        <v>306</v>
      </c>
      <c r="C63" s="42">
        <f>R20100581+R20100591</f>
        <v>0</v>
      </c>
      <c r="D63" s="42">
        <f>R20100582+R20100592</f>
        <v>0</v>
      </c>
      <c r="E63" s="41"/>
      <c r="F63" s="41"/>
    </row>
    <row r="64" spans="1:6" ht="12.75">
      <c r="A64" s="58" t="s">
        <v>307</v>
      </c>
      <c r="B64" s="39" t="s">
        <v>308</v>
      </c>
      <c r="C64" s="40"/>
      <c r="D64" s="40"/>
      <c r="E64" s="41"/>
      <c r="F64" s="41"/>
    </row>
    <row r="65" spans="1:6" ht="12.75">
      <c r="A65" s="58" t="s">
        <v>309</v>
      </c>
      <c r="B65" s="39" t="s">
        <v>310</v>
      </c>
      <c r="C65" s="40"/>
      <c r="D65" s="40"/>
      <c r="E65" s="41"/>
      <c r="F65" s="41"/>
    </row>
    <row r="66" spans="1:6" ht="12.75">
      <c r="A66" s="58" t="s">
        <v>311</v>
      </c>
      <c r="B66" s="39" t="s">
        <v>312</v>
      </c>
      <c r="C66" s="40"/>
      <c r="D66" s="40"/>
      <c r="E66" s="41"/>
      <c r="F66" s="41"/>
    </row>
    <row r="67" spans="1:6" ht="12.75">
      <c r="A67" s="58" t="s">
        <v>313</v>
      </c>
      <c r="B67" s="39" t="s">
        <v>314</v>
      </c>
      <c r="C67" s="42">
        <f>R20100561-R20100571-R20100601</f>
        <v>0</v>
      </c>
      <c r="D67" s="42">
        <f>R20100562-R20100572-R20100602</f>
        <v>0</v>
      </c>
      <c r="E67" s="41"/>
      <c r="F67" s="41"/>
    </row>
    <row r="68" spans="3:6" ht="12.75">
      <c r="C68" s="41"/>
      <c r="D68" s="41"/>
      <c r="E68" s="41"/>
      <c r="F68" s="41"/>
    </row>
  </sheetData>
  <sheetProtection password="EA52" sheet="1" objects="1" selectLockedCells="1"/>
  <dataValidations count="2">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C35 D35 C36 D36 C37 D37 C38 D38 C39 D39 C40 D40 C41 D41 C42 D42 C43 D43 C44 D44 C45 D45 C46 D46 C47 D47 C48 D48 C49 D49 C50 D50 C51 D51 C52 D52 C53 D53 C54 D54 C55 D55 C56 D56">
      <formula1>C7*1=INT(C7*1)</formula1>
    </dataValidation>
    <dataValidation type="custom" allowBlank="1" showInputMessage="1" showErrorMessage="1" sqref="C57 D57 C58 D58 C59 D59 C60 D60 C61 D61 C62 D62 C63 D63 C64 D64 C65 D65 C66 D66 C67 D67">
      <formula1>C7*1=INT(C7*1)</formula1>
    </dataValidation>
  </dataValidations>
  <printOptions/>
  <pageMargins left="0.7" right="0.7" top="0.75" bottom="0.75" header="0.3" footer="0.3"/>
  <pageSetup fitToHeight="20" fitToWidth="1"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Lubica Janakova</cp:lastModifiedBy>
  <cp:lastPrinted>2020-01-15T11:28:38Z</cp:lastPrinted>
  <dcterms:created xsi:type="dcterms:W3CDTF">2006-02-07T13:14:29Z</dcterms:created>
  <dcterms:modified xsi:type="dcterms:W3CDTF">2022-04-12T11:20:25Z</dcterms:modified>
  <cp:category/>
  <cp:version/>
  <cp:contentType/>
  <cp:contentStatus/>
</cp:coreProperties>
</file>